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<sst xmlns="http://schemas.openxmlformats.org/spreadsheetml/2006/main" count="119" uniqueCount="75">
  <si>
    <t>出来高調書</t>
  </si>
  <si>
    <t>工事名</t>
  </si>
  <si>
    <t>調書の番号</t>
  </si>
  <si>
    <t>提出先</t>
  </si>
  <si>
    <t>出来高の締め日</t>
  </si>
  <si>
    <t>提出者</t>
  </si>
  <si>
    <t>作成者</t>
  </si>
  <si>
    <t>契約金額＝契約数量×単価、累計の数量＝前回までの数量＋今回の数量、出来高率＝累計の数量÷契約数量。金額は数量×単価（1円未満四捨五入）です。「式」の行は、進み具合を小数で入れます（6割なら0.6）。金額は税抜です。</t>
  </si>
  <si>
    <t>No.</t>
  </si>
  <si>
    <t>名称</t>
  </si>
  <si>
    <t>単位</t>
  </si>
  <si>
    <t>契約数量</t>
  </si>
  <si>
    <t>単価</t>
  </si>
  <si>
    <t>契約金額</t>
  </si>
  <si>
    <t>前回までの数量</t>
  </si>
  <si>
    <t>今回の数量</t>
  </si>
  <si>
    <t>累計の数量</t>
  </si>
  <si>
    <t>出来高率（%）</t>
  </si>
  <si>
    <t>前回までの金額</t>
  </si>
  <si>
    <t>今回の金額</t>
  </si>
  <si>
    <t>累計の金額</t>
  </si>
  <si>
    <t>確認</t>
  </si>
  <si>
    <t>合計</t>
  </si>
  <si>
    <t>今回の請求額</t>
  </si>
  <si>
    <t>累計の出来高金額（税抜）</t>
  </si>
  <si>
    <t>上の表の累計の金額の合計</t>
  </si>
  <si>
    <t>支払の割合（%）</t>
  </si>
  <si>
    <t>契約で決めた出来高払いの割合</t>
  </si>
  <si>
    <t>累計の支払対象額</t>
  </si>
  <si>
    <t>累計の出来高金額×割合（1円未満切り捨て）</t>
  </si>
  <si>
    <t>前回までの請求額（税抜）</t>
  </si>
  <si>
    <t>前回までの出来高調書で請求した額の合計</t>
  </si>
  <si>
    <t>今回の請求額（税抜）</t>
  </si>
  <si>
    <t>累計の支払対象額−前回までの請求額</t>
  </si>
  <si>
    <t>消費税（10%）</t>
  </si>
  <si>
    <t>1円未満切り捨て</t>
  </si>
  <si>
    <t>今回の請求額（税込）</t>
  </si>
  <si>
    <t>〇〇ビル3階 事務所内装改修工事</t>
  </si>
  <si>
    <t>第2回</t>
  </si>
  <si>
    <t>株式会社サンプル建設 御中</t>
  </si>
  <si>
    <t>2026年11月20日</t>
  </si>
  <si>
    <t>株式会社サンプル内装</t>
  </si>
  <si>
    <t>山田 太郎</t>
  </si>
  <si>
    <t>仮設工事</t>
  </si>
  <si>
    <t>式</t>
  </si>
  <si>
    <t>解体撤去工事</t>
  </si>
  <si>
    <t>軽量鉄骨壁下地</t>
  </si>
  <si>
    <t>m²</t>
  </si>
  <si>
    <t>石膏ボード張り</t>
  </si>
  <si>
    <t>ビニルクロス貼り</t>
  </si>
  <si>
    <t>岩綿吸音板張り</t>
  </si>
  <si>
    <t>タイルカーペット</t>
  </si>
  <si>
    <t>ソフト巾木</t>
  </si>
  <si>
    <t>m</t>
  </si>
  <si>
    <t>建具工事</t>
  </si>
  <si>
    <t>美装・処分</t>
  </si>
  <si>
    <t>例：契約で決めた出来高払いの割合。保留する分があれば、その分を引いた割合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</si>
  <si>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</si>
  <si>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</si>
  <si>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</si>
  <si>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</si>
  <si>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</si>
  <si>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契約の明細を、名称・単位・契約数量・単価で写します。締め日ごとに「今回の数量」を入れ、次の回は今回までの累計を「前回までの数量」に移します。下の「今回の請求額」に支払の割合と前回までの請求額を入れると、今回の請求額と消費税が出ます。</t>
  </si>
  <si>
    <t>判定の付け方</t>
  </si>
  <si>
    <t>累計の数量が契約数量を超えた行に「契約数量を超えています」と表示します。表示が出たら、設計変更・追加の工事かどうかを元請と確かめてから請求します。</t>
  </si>
  <si>
    <t>自社に合わせて直すなら</t>
  </si>
  <si>
    <t>元請の指定の出来高調書がある場合は、そちらに従ってください。明細が多い工事は、内訳明細書の種目ごとに1行にまとめて使うこともできます。</t>
  </si>
  <si>
    <t>気をつけること</t>
  </si>
  <si>
    <t>金額は税抜で入れます。記入例の数量・単価・割合はすべて架空です。数式のセル（契約金額・累計・出来高率・金額・請求額）は上書きしないでください。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</si>
  <si>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</si>
  <si>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</si>
  <si>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</si>
  <si>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2026年10月17日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</si>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</sst>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&quot;¥&quot;#,##0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  <font>
      <b/>
      <sz val="14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  <fill>
      <patternFill patternType="solid">
        <fgColor rgb="FFFFF4C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65" fontId="7" fillId="5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5" customWidth="1"/>
    <col min="5" max="5" width="10" customWidth="1"/>
    <col min="6" max="6" width="12" customWidth="1"/>
    <col min="7" max="7" width="10" customWidth="1"/>
    <col min="11" max="13" width="12" customWidth="1"/>
    <col min="14" max="14" width="16" customWidth="1"/>
  </cols>
  <sheetData>
    <row r="1" ht="28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4" x14ac:dyDescent="0.25">
      <c r="A2" s="2" t="s">
        <v>1</v>
      </c>
      <c r="B2" s="3"/>
      <c r="C2" s="3"/>
      <c r="D2" s="3"/>
      <c r="E2" s="3"/>
      <c r="F2" s="3"/>
      <c r="G2" s="3"/>
      <c r="H2" s="2" t="s">
        <v>2</v>
      </c>
      <c r="I2" s="3"/>
      <c r="J2" s="3"/>
      <c r="K2" s="3"/>
      <c r="L2" s="3"/>
      <c r="M2" s="3"/>
      <c r="N2" s="3"/>
    </row>
    <row r="3" ht="20" customHeight="1" spans="1:14" x14ac:dyDescent="0.25">
      <c r="A3" s="2" t="s">
        <v>3</v>
      </c>
      <c r="B3" s="3"/>
      <c r="C3" s="3"/>
      <c r="D3" s="3"/>
      <c r="E3" s="3"/>
      <c r="F3" s="3"/>
      <c r="G3" s="3"/>
      <c r="H3" s="2" t="s">
        <v>4</v>
      </c>
      <c r="I3" s="3"/>
      <c r="J3" s="3"/>
      <c r="K3" s="3"/>
      <c r="L3" s="3"/>
      <c r="M3" s="3"/>
      <c r="N3" s="3"/>
    </row>
    <row r="4" ht="20" customHeight="1" spans="1:14" x14ac:dyDescent="0.25">
      <c r="A4" s="2" t="s">
        <v>5</v>
      </c>
      <c r="B4" s="3"/>
      <c r="C4" s="3"/>
      <c r="D4" s="3"/>
      <c r="E4" s="3"/>
      <c r="F4" s="3"/>
      <c r="G4" s="3"/>
      <c r="H4" s="2" t="s">
        <v>6</v>
      </c>
      <c r="I4" s="3"/>
      <c r="J4" s="3"/>
      <c r="K4" s="3"/>
      <c r="L4" s="3"/>
      <c r="M4" s="3"/>
      <c r="N4" s="3"/>
    </row>
    <row r="5" ht="20" customHeight="1" spans="1:14" x14ac:dyDescent="0.25">
      <c r="A5" s="4" t="s">
        <v>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20" customHeight="1" x14ac:dyDescent="0.25"/>
    <row r="7" ht="20" customHeight="1" spans="1:14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20</v>
      </c>
      <c r="N7" s="5" t="s">
        <v>21</v>
      </c>
    </row>
    <row r="8" ht="20" customHeight="1" spans="1:14" x14ac:dyDescent="0.25">
      <c r="A8" s="6">
        <v>1</v>
      </c>
      <c r="B8" s="3"/>
      <c r="C8" s="7"/>
      <c r="D8" s="6"/>
      <c r="E8" s="8"/>
      <c r="F8" s="8">
        <f>IF(OR(D8="",E8=""),"",ROUND(D8*E8,0))</f>
      </c>
      <c r="G8" s="6"/>
      <c r="H8" s="6"/>
      <c r="I8" s="6">
        <f>IF(B8="","",SUM(G8,H8))</f>
      </c>
      <c r="J8" s="6">
        <f>IF(OR(D8="",D8=0,I8=""),"",ROUND(I8/D8*100,1))</f>
      </c>
      <c r="K8" s="8">
        <f>IF(OR(B8="",E8=""),"",ROUND(G8*E8,0))</f>
      </c>
      <c r="L8" s="8">
        <f>IF(OR(B8="",E8=""),"",ROUND(H8*E8,0))</f>
      </c>
      <c r="M8" s="8">
        <f>IF(OR(B8="",E8=""),"",SUM(K8,L8))</f>
      </c>
      <c r="N8" s="7">
        <f>IF(OR(D8="",I8=""),"",IF(I8&gt;D8,"契約数量を超えています",""))</f>
      </c>
    </row>
    <row r="9" ht="20" customHeight="1" spans="1:14" x14ac:dyDescent="0.25">
      <c r="A9" s="6">
        <v>2</v>
      </c>
      <c r="B9" s="3"/>
      <c r="C9" s="7"/>
      <c r="D9" s="6"/>
      <c r="E9" s="8"/>
      <c r="F9" s="8">
        <f>IF(OR(D9="",E9=""),"",ROUND(D9*E9,0))</f>
      </c>
      <c r="G9" s="6"/>
      <c r="H9" s="6"/>
      <c r="I9" s="6">
        <f>IF(B9="","",SUM(G9,H9))</f>
      </c>
      <c r="J9" s="6">
        <f>IF(OR(D9="",D9=0,I9=""),"",ROUND(I9/D9*100,1))</f>
      </c>
      <c r="K9" s="8">
        <f>IF(OR(B9="",E9=""),"",ROUND(G9*E9,0))</f>
      </c>
      <c r="L9" s="8">
        <f>IF(OR(B9="",E9=""),"",ROUND(H9*E9,0))</f>
      </c>
      <c r="M9" s="8">
        <f>IF(OR(B9="",E9=""),"",SUM(K9,L9))</f>
      </c>
      <c r="N9" s="7">
        <f>IF(OR(D9="",I9=""),"",IF(I9&gt;D9,"契約数量を超えています",""))</f>
      </c>
    </row>
    <row r="10" ht="20" customHeight="1" spans="1:14" x14ac:dyDescent="0.25">
      <c r="A10" s="6">
        <v>3</v>
      </c>
      <c r="B10" s="3"/>
      <c r="C10" s="7"/>
      <c r="D10" s="6"/>
      <c r="E10" s="8"/>
      <c r="F10" s="8">
        <f>IF(OR(D10="",E10=""),"",ROUND(D10*E10,0))</f>
      </c>
      <c r="G10" s="6"/>
      <c r="H10" s="6"/>
      <c r="I10" s="6">
        <f>IF(B10="","",SUM(G10,H10))</f>
      </c>
      <c r="J10" s="6">
        <f>IF(OR(D10="",D10=0,I10=""),"",ROUND(I10/D10*100,1))</f>
      </c>
      <c r="K10" s="8">
        <f>IF(OR(B10="",E10=""),"",ROUND(G10*E10,0))</f>
      </c>
      <c r="L10" s="8">
        <f>IF(OR(B10="",E10=""),"",ROUND(H10*E10,0))</f>
      </c>
      <c r="M10" s="8">
        <f>IF(OR(B10="",E10=""),"",SUM(K10,L10))</f>
      </c>
      <c r="N10" s="7">
        <f>IF(OR(D10="",I10=""),"",IF(I10&gt;D10,"契約数量を超えています",""))</f>
      </c>
    </row>
    <row r="11" ht="20" customHeight="1" spans="1:14" x14ac:dyDescent="0.25">
      <c r="A11" s="6">
        <v>4</v>
      </c>
      <c r="B11" s="3"/>
      <c r="C11" s="7"/>
      <c r="D11" s="6"/>
      <c r="E11" s="8"/>
      <c r="F11" s="8">
        <f>IF(OR(D11="",E11=""),"",ROUND(D11*E11,0))</f>
      </c>
      <c r="G11" s="6"/>
      <c r="H11" s="6"/>
      <c r="I11" s="6">
        <f>IF(B11="","",SUM(G11,H11))</f>
      </c>
      <c r="J11" s="6">
        <f>IF(OR(D11="",D11=0,I11=""),"",ROUND(I11/D11*100,1))</f>
      </c>
      <c r="K11" s="8">
        <f>IF(OR(B11="",E11=""),"",ROUND(G11*E11,0))</f>
      </c>
      <c r="L11" s="8">
        <f>IF(OR(B11="",E11=""),"",ROUND(H11*E11,0))</f>
      </c>
      <c r="M11" s="8">
        <f>IF(OR(B11="",E11=""),"",SUM(K11,L11))</f>
      </c>
      <c r="N11" s="7">
        <f>IF(OR(D11="",I11=""),"",IF(I11&gt;D11,"契約数量を超えています",""))</f>
      </c>
    </row>
    <row r="12" ht="20" customHeight="1" spans="1:14" x14ac:dyDescent="0.25">
      <c r="A12" s="6">
        <v>5</v>
      </c>
      <c r="B12" s="3"/>
      <c r="C12" s="7"/>
      <c r="D12" s="6"/>
      <c r="E12" s="8"/>
      <c r="F12" s="8">
        <f>IF(OR(D12="",E12=""),"",ROUND(D12*E12,0))</f>
      </c>
      <c r="G12" s="6"/>
      <c r="H12" s="6"/>
      <c r="I12" s="6">
        <f>IF(B12="","",SUM(G12,H12))</f>
      </c>
      <c r="J12" s="6">
        <f>IF(OR(D12="",D12=0,I12=""),"",ROUND(I12/D12*100,1))</f>
      </c>
      <c r="K12" s="8">
        <f>IF(OR(B12="",E12=""),"",ROUND(G12*E12,0))</f>
      </c>
      <c r="L12" s="8">
        <f>IF(OR(B12="",E12=""),"",ROUND(H12*E12,0))</f>
      </c>
      <c r="M12" s="8">
        <f>IF(OR(B12="",E12=""),"",SUM(K12,L12))</f>
      </c>
      <c r="N12" s="7">
        <f>IF(OR(D12="",I12=""),"",IF(I12&gt;D12,"契約数量を超えています",""))</f>
      </c>
    </row>
    <row r="13" ht="20" customHeight="1" spans="1:14" x14ac:dyDescent="0.25">
      <c r="A13" s="6">
        <v>6</v>
      </c>
      <c r="B13" s="3"/>
      <c r="C13" s="7"/>
      <c r="D13" s="6"/>
      <c r="E13" s="8"/>
      <c r="F13" s="8">
        <f>IF(OR(D13="",E13=""),"",ROUND(D13*E13,0))</f>
      </c>
      <c r="G13" s="6"/>
      <c r="H13" s="6"/>
      <c r="I13" s="6">
        <f>IF(B13="","",SUM(G13,H13))</f>
      </c>
      <c r="J13" s="6">
        <f>IF(OR(D13="",D13=0,I13=""),"",ROUND(I13/D13*100,1))</f>
      </c>
      <c r="K13" s="8">
        <f>IF(OR(B13="",E13=""),"",ROUND(G13*E13,0))</f>
      </c>
      <c r="L13" s="8">
        <f>IF(OR(B13="",E13=""),"",ROUND(H13*E13,0))</f>
      </c>
      <c r="M13" s="8">
        <f>IF(OR(B13="",E13=""),"",SUM(K13,L13))</f>
      </c>
      <c r="N13" s="7">
        <f>IF(OR(D13="",I13=""),"",IF(I13&gt;D13,"契約数量を超えています",""))</f>
      </c>
    </row>
    <row r="14" ht="20" customHeight="1" spans="1:14" x14ac:dyDescent="0.25">
      <c r="A14" s="6">
        <v>7</v>
      </c>
      <c r="B14" s="3"/>
      <c r="C14" s="7"/>
      <c r="D14" s="6"/>
      <c r="E14" s="8"/>
      <c r="F14" s="8">
        <f>IF(OR(D14="",E14=""),"",ROUND(D14*E14,0))</f>
      </c>
      <c r="G14" s="6"/>
      <c r="H14" s="6"/>
      <c r="I14" s="6">
        <f>IF(B14="","",SUM(G14,H14))</f>
      </c>
      <c r="J14" s="6">
        <f>IF(OR(D14="",D14=0,I14=""),"",ROUND(I14/D14*100,1))</f>
      </c>
      <c r="K14" s="8">
        <f>IF(OR(B14="",E14=""),"",ROUND(G14*E14,0))</f>
      </c>
      <c r="L14" s="8">
        <f>IF(OR(B14="",E14=""),"",ROUND(H14*E14,0))</f>
      </c>
      <c r="M14" s="8">
        <f>IF(OR(B14="",E14=""),"",SUM(K14,L14))</f>
      </c>
      <c r="N14" s="7">
        <f>IF(OR(D14="",I14=""),"",IF(I14&gt;D14,"契約数量を超えています",""))</f>
      </c>
    </row>
    <row r="15" ht="20" customHeight="1" spans="1:14" x14ac:dyDescent="0.25">
      <c r="A15" s="6">
        <v>8</v>
      </c>
      <c r="B15" s="3"/>
      <c r="C15" s="7"/>
      <c r="D15" s="6"/>
      <c r="E15" s="8"/>
      <c r="F15" s="8">
        <f>IF(OR(D15="",E15=""),"",ROUND(D15*E15,0))</f>
      </c>
      <c r="G15" s="6"/>
      <c r="H15" s="6"/>
      <c r="I15" s="6">
        <f>IF(B15="","",SUM(G15,H15))</f>
      </c>
      <c r="J15" s="6">
        <f>IF(OR(D15="",D15=0,I15=""),"",ROUND(I15/D15*100,1))</f>
      </c>
      <c r="K15" s="8">
        <f>IF(OR(B15="",E15=""),"",ROUND(G15*E15,0))</f>
      </c>
      <c r="L15" s="8">
        <f>IF(OR(B15="",E15=""),"",ROUND(H15*E15,0))</f>
      </c>
      <c r="M15" s="8">
        <f>IF(OR(B15="",E15=""),"",SUM(K15,L15))</f>
      </c>
      <c r="N15" s="7">
        <f>IF(OR(D15="",I15=""),"",IF(I15&gt;D15,"契約数量を超えています",""))</f>
      </c>
    </row>
    <row r="16" ht="20" customHeight="1" spans="1:14" x14ac:dyDescent="0.25">
      <c r="A16" s="6">
        <v>9</v>
      </c>
      <c r="B16" s="3"/>
      <c r="C16" s="7"/>
      <c r="D16" s="6"/>
      <c r="E16" s="8"/>
      <c r="F16" s="8">
        <f>IF(OR(D16="",E16=""),"",ROUND(D16*E16,0))</f>
      </c>
      <c r="G16" s="6"/>
      <c r="H16" s="6"/>
      <c r="I16" s="6">
        <f>IF(B16="","",SUM(G16,H16))</f>
      </c>
      <c r="J16" s="6">
        <f>IF(OR(D16="",D16=0,I16=""),"",ROUND(I16/D16*100,1))</f>
      </c>
      <c r="K16" s="8">
        <f>IF(OR(B16="",E16=""),"",ROUND(G16*E16,0))</f>
      </c>
      <c r="L16" s="8">
        <f>IF(OR(B16="",E16=""),"",ROUND(H16*E16,0))</f>
      </c>
      <c r="M16" s="8">
        <f>IF(OR(B16="",E16=""),"",SUM(K16,L16))</f>
      </c>
      <c r="N16" s="7">
        <f>IF(OR(D16="",I16=""),"",IF(I16&gt;D16,"契約数量を超えています",""))</f>
      </c>
    </row>
    <row r="17" ht="20" customHeight="1" spans="1:14" x14ac:dyDescent="0.25">
      <c r="A17" s="6">
        <v>10</v>
      </c>
      <c r="B17" s="3"/>
      <c r="C17" s="7"/>
      <c r="D17" s="6"/>
      <c r="E17" s="8"/>
      <c r="F17" s="8">
        <f>IF(OR(D17="",E17=""),"",ROUND(D17*E17,0))</f>
      </c>
      <c r="G17" s="6"/>
      <c r="H17" s="6"/>
      <c r="I17" s="6">
        <f>IF(B17="","",SUM(G17,H17))</f>
      </c>
      <c r="J17" s="6">
        <f>IF(OR(D17="",D17=0,I17=""),"",ROUND(I17/D17*100,1))</f>
      </c>
      <c r="K17" s="8">
        <f>IF(OR(B17="",E17=""),"",ROUND(G17*E17,0))</f>
      </c>
      <c r="L17" s="8">
        <f>IF(OR(B17="",E17=""),"",ROUND(H17*E17,0))</f>
      </c>
      <c r="M17" s="8">
        <f>IF(OR(B17="",E17=""),"",SUM(K17,L17))</f>
      </c>
      <c r="N17" s="7">
        <f>IF(OR(D17="",I17=""),"",IF(I17&gt;D17,"契約数量を超えています",""))</f>
      </c>
    </row>
    <row r="18" ht="20" customHeight="1" spans="1:14" x14ac:dyDescent="0.25">
      <c r="A18" s="6">
        <v>11</v>
      </c>
      <c r="B18" s="3"/>
      <c r="C18" s="7"/>
      <c r="D18" s="6"/>
      <c r="E18" s="8"/>
      <c r="F18" s="8">
        <f>IF(OR(D18="",E18=""),"",ROUND(D18*E18,0))</f>
      </c>
      <c r="G18" s="6"/>
      <c r="H18" s="6"/>
      <c r="I18" s="6">
        <f>IF(B18="","",SUM(G18,H18))</f>
      </c>
      <c r="J18" s="6">
        <f>IF(OR(D18="",D18=0,I18=""),"",ROUND(I18/D18*100,1))</f>
      </c>
      <c r="K18" s="8">
        <f>IF(OR(B18="",E18=""),"",ROUND(G18*E18,0))</f>
      </c>
      <c r="L18" s="8">
        <f>IF(OR(B18="",E18=""),"",ROUND(H18*E18,0))</f>
      </c>
      <c r="M18" s="8">
        <f>IF(OR(B18="",E18=""),"",SUM(K18,L18))</f>
      </c>
      <c r="N18" s="7">
        <f>IF(OR(D18="",I18=""),"",IF(I18&gt;D18,"契約数量を超えています",""))</f>
      </c>
    </row>
    <row r="19" ht="20" customHeight="1" spans="1:14" x14ac:dyDescent="0.25">
      <c r="A19" s="6">
        <v>12</v>
      </c>
      <c r="B19" s="3"/>
      <c r="C19" s="7"/>
      <c r="D19" s="6"/>
      <c r="E19" s="8"/>
      <c r="F19" s="8">
        <f>IF(OR(D19="",E19=""),"",ROUND(D19*E19,0))</f>
      </c>
      <c r="G19" s="6"/>
      <c r="H19" s="6"/>
      <c r="I19" s="6">
        <f>IF(B19="","",SUM(G19,H19))</f>
      </c>
      <c r="J19" s="6">
        <f>IF(OR(D19="",D19=0,I19=""),"",ROUND(I19/D19*100,1))</f>
      </c>
      <c r="K19" s="8">
        <f>IF(OR(B19="",E19=""),"",ROUND(G19*E19,0))</f>
      </c>
      <c r="L19" s="8">
        <f>IF(OR(B19="",E19=""),"",ROUND(H19*E19,0))</f>
      </c>
      <c r="M19" s="8">
        <f>IF(OR(B19="",E19=""),"",SUM(K19,L19))</f>
      </c>
      <c r="N19" s="7">
        <f>IF(OR(D19="",I19=""),"",IF(I19&gt;D19,"契約数量を超えています",""))</f>
      </c>
    </row>
    <row r="20" ht="20" customHeight="1" spans="1:14" x14ac:dyDescent="0.25">
      <c r="A20" s="6">
        <v>13</v>
      </c>
      <c r="B20" s="3"/>
      <c r="C20" s="7"/>
      <c r="D20" s="6"/>
      <c r="E20" s="8"/>
      <c r="F20" s="8">
        <f>IF(OR(D20="",E20=""),"",ROUND(D20*E20,0))</f>
      </c>
      <c r="G20" s="6"/>
      <c r="H20" s="6"/>
      <c r="I20" s="6">
        <f>IF(B20="","",SUM(G20,H20))</f>
      </c>
      <c r="J20" s="6">
        <f>IF(OR(D20="",D20=0,I20=""),"",ROUND(I20/D20*100,1))</f>
      </c>
      <c r="K20" s="8">
        <f>IF(OR(B20="",E20=""),"",ROUND(G20*E20,0))</f>
      </c>
      <c r="L20" s="8">
        <f>IF(OR(B20="",E20=""),"",ROUND(H20*E20,0))</f>
      </c>
      <c r="M20" s="8">
        <f>IF(OR(B20="",E20=""),"",SUM(K20,L20))</f>
      </c>
      <c r="N20" s="7">
        <f>IF(OR(D20="",I20=""),"",IF(I20&gt;D20,"契約数量を超えています",""))</f>
      </c>
    </row>
    <row r="21" ht="20" customHeight="1" spans="1:14" x14ac:dyDescent="0.25">
      <c r="A21" s="6">
        <v>14</v>
      </c>
      <c r="B21" s="3"/>
      <c r="C21" s="7"/>
      <c r="D21" s="6"/>
      <c r="E21" s="8"/>
      <c r="F21" s="8">
        <f>IF(OR(D21="",E21=""),"",ROUND(D21*E21,0))</f>
      </c>
      <c r="G21" s="6"/>
      <c r="H21" s="6"/>
      <c r="I21" s="6">
        <f>IF(B21="","",SUM(G21,H21))</f>
      </c>
      <c r="J21" s="6">
        <f>IF(OR(D21="",D21=0,I21=""),"",ROUND(I21/D21*100,1))</f>
      </c>
      <c r="K21" s="8">
        <f>IF(OR(B21="",E21=""),"",ROUND(G21*E21,0))</f>
      </c>
      <c r="L21" s="8">
        <f>IF(OR(B21="",E21=""),"",ROUND(H21*E21,0))</f>
      </c>
      <c r="M21" s="8">
        <f>IF(OR(B21="",E21=""),"",SUM(K21,L21))</f>
      </c>
      <c r="N21" s="7">
        <f>IF(OR(D21="",I21=""),"",IF(I21&gt;D21,"契約数量を超えています",""))</f>
      </c>
    </row>
    <row r="22" ht="20" customHeight="1" spans="1:14" x14ac:dyDescent="0.25">
      <c r="A22" s="6">
        <v>15</v>
      </c>
      <c r="B22" s="3"/>
      <c r="C22" s="7"/>
      <c r="D22" s="6"/>
      <c r="E22" s="8"/>
      <c r="F22" s="8">
        <f>IF(OR(D22="",E22=""),"",ROUND(D22*E22,0))</f>
      </c>
      <c r="G22" s="6"/>
      <c r="H22" s="6"/>
      <c r="I22" s="6">
        <f>IF(B22="","",SUM(G22,H22))</f>
      </c>
      <c r="J22" s="6">
        <f>IF(OR(D22="",D22=0,I22=""),"",ROUND(I22/D22*100,1))</f>
      </c>
      <c r="K22" s="8">
        <f>IF(OR(B22="",E22=""),"",ROUND(G22*E22,0))</f>
      </c>
      <c r="L22" s="8">
        <f>IF(OR(B22="",E22=""),"",ROUND(H22*E22,0))</f>
      </c>
      <c r="M22" s="8">
        <f>IF(OR(B22="",E22=""),"",SUM(K22,L22))</f>
      </c>
      <c r="N22" s="7">
        <f>IF(OR(D22="",I22=""),"",IF(I22&gt;D22,"契約数量を超えています",""))</f>
      </c>
    </row>
    <row r="23" ht="20" customHeight="1" spans="2:14" x14ac:dyDescent="0.25">
      <c r="B23" s="2" t="s">
        <v>22</v>
      </c>
      <c r="C23" s="7"/>
      <c r="D23" s="7"/>
      <c r="E23" s="7"/>
      <c r="F23" s="8">
        <f>SUM(F8:F22)</f>
        <v>0</v>
      </c>
      <c r="G23" s="7"/>
      <c r="H23" s="7"/>
      <c r="I23" s="7"/>
      <c r="J23" s="6">
        <f>IF(OR(F23="",F23=0),"",ROUND(M23/F23*100,1))</f>
      </c>
      <c r="K23" s="8">
        <f>SUM(K8:K22)</f>
        <v>0</v>
      </c>
      <c r="L23" s="8">
        <f>SUM(L8:L22)</f>
        <v>0</v>
      </c>
      <c r="M23" s="8">
        <f>SUM(M8:M22)</f>
        <v>0</v>
      </c>
      <c r="N23" s="7"/>
    </row>
    <row r="24" ht="20" customHeight="1" x14ac:dyDescent="0.25"/>
    <row r="25" ht="20" customHeight="1" spans="1:14" x14ac:dyDescent="0.25">
      <c r="A25" s="9" t="s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ht="20" customHeight="1" spans="1:14" x14ac:dyDescent="0.25">
      <c r="A26" s="2" t="s">
        <v>24</v>
      </c>
      <c r="B26" s="2"/>
      <c r="C26" s="2"/>
      <c r="D26" s="2"/>
      <c r="E26" s="2"/>
      <c r="F26" s="8">
        <f>M23</f>
        <v>0</v>
      </c>
      <c r="G26" s="4" t="s">
        <v>25</v>
      </c>
      <c r="H26" s="4"/>
      <c r="I26" s="4"/>
      <c r="J26" s="4"/>
      <c r="K26" s="4"/>
      <c r="L26" s="4"/>
      <c r="M26" s="4"/>
      <c r="N26" s="4"/>
    </row>
    <row r="27" ht="20" customHeight="1" spans="1:14" x14ac:dyDescent="0.25">
      <c r="A27" s="2" t="s">
        <v>26</v>
      </c>
      <c r="B27" s="2"/>
      <c r="C27" s="2"/>
      <c r="D27" s="2"/>
      <c r="E27" s="2"/>
      <c r="F27" s="6"/>
      <c r="G27" s="4" t="s">
        <v>27</v>
      </c>
      <c r="H27" s="4"/>
      <c r="I27" s="4"/>
      <c r="J27" s="4"/>
      <c r="K27" s="4"/>
      <c r="L27" s="4"/>
      <c r="M27" s="4"/>
      <c r="N27" s="4"/>
    </row>
    <row r="28" ht="20" customHeight="1" spans="1:14" x14ac:dyDescent="0.25">
      <c r="A28" s="2" t="s">
        <v>28</v>
      </c>
      <c r="B28" s="2"/>
      <c r="C28" s="2"/>
      <c r="D28" s="2"/>
      <c r="E28" s="2"/>
      <c r="F28" s="8">
        <f>IF(F27="","",ROUNDDOWN(F26*F27/100,0))</f>
      </c>
      <c r="G28" s="4" t="s">
        <v>29</v>
      </c>
      <c r="H28" s="4"/>
      <c r="I28" s="4"/>
      <c r="J28" s="4"/>
      <c r="K28" s="4"/>
      <c r="L28" s="4"/>
      <c r="M28" s="4"/>
      <c r="N28" s="4"/>
    </row>
    <row r="29" ht="20" customHeight="1" spans="1:14" x14ac:dyDescent="0.25">
      <c r="A29" s="2" t="s">
        <v>30</v>
      </c>
      <c r="B29" s="2"/>
      <c r="C29" s="2"/>
      <c r="D29" s="2"/>
      <c r="E29" s="2"/>
      <c r="F29" s="8"/>
      <c r="G29" s="4" t="s">
        <v>31</v>
      </c>
      <c r="H29" s="4"/>
      <c r="I29" s="4"/>
      <c r="J29" s="4"/>
      <c r="K29" s="4"/>
      <c r="L29" s="4"/>
      <c r="M29" s="4"/>
      <c r="N29" s="4"/>
    </row>
    <row r="30" ht="20" customHeight="1" spans="1:14" x14ac:dyDescent="0.25">
      <c r="A30" s="2" t="s">
        <v>32</v>
      </c>
      <c r="B30" s="2"/>
      <c r="C30" s="2"/>
      <c r="D30" s="2"/>
      <c r="E30" s="2"/>
      <c r="F30" s="8">
        <f>IF(F28="","",F28-F29)</f>
      </c>
      <c r="G30" s="4" t="s">
        <v>33</v>
      </c>
      <c r="H30" s="4"/>
      <c r="I30" s="4"/>
      <c r="J30" s="4"/>
      <c r="K30" s="4"/>
      <c r="L30" s="4"/>
      <c r="M30" s="4"/>
      <c r="N30" s="4"/>
    </row>
    <row r="31" ht="20" customHeight="1" spans="1:14" x14ac:dyDescent="0.25">
      <c r="A31" s="2" t="s">
        <v>34</v>
      </c>
      <c r="B31" s="2"/>
      <c r="C31" s="2"/>
      <c r="D31" s="2"/>
      <c r="E31" s="2"/>
      <c r="F31" s="8">
        <f>IF(F30="","",ROUNDDOWN(F30*0.1,0))</f>
      </c>
      <c r="G31" s="4" t="s">
        <v>35</v>
      </c>
      <c r="H31" s="4"/>
      <c r="I31" s="4"/>
      <c r="J31" s="4"/>
      <c r="K31" s="4"/>
      <c r="L31" s="4"/>
      <c r="M31" s="4"/>
      <c r="N31" s="4"/>
    </row>
    <row r="32" ht="20" customHeight="1" spans="1:14" x14ac:dyDescent="0.25">
      <c r="A32" s="2" t="s">
        <v>36</v>
      </c>
      <c r="B32" s="2"/>
      <c r="C32" s="2"/>
      <c r="D32" s="2"/>
      <c r="E32" s="2"/>
      <c r="F32" s="10">
        <f>IF(F30="","",F30+F31)</f>
      </c>
      <c r="G32" s="4"/>
      <c r="H32" s="4"/>
      <c r="I32" s="4"/>
      <c r="J32" s="4"/>
      <c r="K32" s="4"/>
      <c r="L32" s="4"/>
      <c r="M32" s="4"/>
      <c r="N32" s="4"/>
    </row>
  </sheetData>
  <mergeCells count="23">
    <mergeCell ref="A1:N1"/>
    <mergeCell ref="B2:G2"/>
    <mergeCell ref="I2:N2"/>
    <mergeCell ref="B3:G3"/>
    <mergeCell ref="I3:N3"/>
    <mergeCell ref="B4:G4"/>
    <mergeCell ref="I4:N4"/>
    <mergeCell ref="A5:N5"/>
    <mergeCell ref="A25:N25"/>
    <mergeCell ref="A26:E26"/>
    <mergeCell ref="G26:N26"/>
    <mergeCell ref="A27:E27"/>
    <mergeCell ref="G27:N27"/>
    <mergeCell ref="A28:E28"/>
    <mergeCell ref="G28:N28"/>
    <mergeCell ref="A29:E29"/>
    <mergeCell ref="G29:N29"/>
    <mergeCell ref="A30:E30"/>
    <mergeCell ref="G30:N30"/>
    <mergeCell ref="A31:E31"/>
    <mergeCell ref="G31:N31"/>
    <mergeCell ref="A32:E32"/>
    <mergeCell ref="G32:N3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5" customWidth="1"/>
    <col min="5" max="5" width="10" customWidth="1"/>
    <col min="6" max="6" width="12" customWidth="1"/>
    <col min="7" max="7" width="10" customWidth="1"/>
    <col min="11" max="13" width="12" customWidth="1"/>
    <col min="14" max="14" width="16" customWidth="1"/>
  </cols>
  <sheetData>
    <row r="1" ht="28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4" x14ac:dyDescent="0.25">
      <c r="A2" s="2" t="s">
        <v>1</v>
      </c>
      <c r="B2" s="3" t="s">
        <v>37</v>
      </c>
      <c r="C2" s="3"/>
      <c r="D2" s="3"/>
      <c r="E2" s="3"/>
      <c r="F2" s="3"/>
      <c r="G2" s="3"/>
      <c r="H2" s="2" t="s">
        <v>2</v>
      </c>
      <c r="I2" s="3" t="s">
        <v>38</v>
      </c>
      <c r="J2" s="3"/>
      <c r="K2" s="3"/>
      <c r="L2" s="3"/>
      <c r="M2" s="3"/>
      <c r="N2" s="3"/>
    </row>
    <row r="3" ht="20" customHeight="1" spans="1:14" x14ac:dyDescent="0.25">
      <c r="A3" s="2" t="s">
        <v>3</v>
      </c>
      <c r="B3" s="3" t="s">
        <v>39</v>
      </c>
      <c r="C3" s="3"/>
      <c r="D3" s="3"/>
      <c r="E3" s="3"/>
      <c r="F3" s="3"/>
      <c r="G3" s="3"/>
      <c r="H3" s="2" t="s">
        <v>4</v>
      </c>
      <c r="I3" s="3" t="s">
        <v>40</v>
      </c>
      <c r="J3" s="3"/>
      <c r="K3" s="3"/>
      <c r="L3" s="3"/>
      <c r="M3" s="3"/>
      <c r="N3" s="3"/>
    </row>
    <row r="4" ht="20" customHeight="1" spans="1:14" x14ac:dyDescent="0.25">
      <c r="A4" s="2" t="s">
        <v>5</v>
      </c>
      <c r="B4" s="3" t="s">
        <v>41</v>
      </c>
      <c r="C4" s="3"/>
      <c r="D4" s="3"/>
      <c r="E4" s="3"/>
      <c r="F4" s="3"/>
      <c r="G4" s="3"/>
      <c r="H4" s="2" t="s">
        <v>6</v>
      </c>
      <c r="I4" s="3" t="s">
        <v>42</v>
      </c>
      <c r="J4" s="3"/>
      <c r="K4" s="3"/>
      <c r="L4" s="3"/>
      <c r="M4" s="3"/>
      <c r="N4" s="3"/>
    </row>
    <row r="5" ht="20" customHeight="1" spans="1:14" x14ac:dyDescent="0.25">
      <c r="A5" s="4" t="s">
        <v>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20" customHeight="1" x14ac:dyDescent="0.25"/>
    <row r="7" ht="20" customHeight="1" spans="1:14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  <c r="J7" s="5" t="s">
        <v>17</v>
      </c>
      <c r="K7" s="5" t="s">
        <v>18</v>
      </c>
      <c r="L7" s="5" t="s">
        <v>19</v>
      </c>
      <c r="M7" s="5" t="s">
        <v>20</v>
      </c>
      <c r="N7" s="5" t="s">
        <v>21</v>
      </c>
    </row>
    <row r="8" ht="20" customHeight="1" spans="1:14" x14ac:dyDescent="0.25">
      <c r="A8" s="6">
        <v>1</v>
      </c>
      <c r="B8" s="3" t="s">
        <v>43</v>
      </c>
      <c r="C8" s="7" t="s">
        <v>44</v>
      </c>
      <c r="D8" s="6">
        <v>1</v>
      </c>
      <c r="E8" s="8">
        <v>90000</v>
      </c>
      <c r="F8" s="8">
        <f>IF(OR(D8="",E8=""),"",ROUND(D8*E8,0))</f>
        <v>90000</v>
      </c>
      <c r="G8" s="6">
        <v>1</v>
      </c>
      <c r="H8" s="6">
        <v>0</v>
      </c>
      <c r="I8" s="6">
        <f>IF(B8="","",SUM(G8,H8))</f>
        <v>1</v>
      </c>
      <c r="J8" s="6">
        <f>IF(OR(D8="",D8=0,I8=""),"",ROUND(I8/D8*100,1))</f>
        <v>100</v>
      </c>
      <c r="K8" s="8">
        <f>IF(OR(B8="",E8=""),"",ROUND(G8*E8,0))</f>
        <v>90000</v>
      </c>
      <c r="L8" s="8">
        <f>IF(OR(B8="",E8=""),"",ROUND(H8*E8,0))</f>
        <v>0</v>
      </c>
      <c r="M8" s="8">
        <f>IF(OR(B8="",E8=""),"",SUM(K8,L8))</f>
        <v>90000</v>
      </c>
      <c r="N8" s="7">
        <f>IF(OR(D8="",I8=""),"",IF(I8&gt;D8,"契約数量を超えています",""))</f>
      </c>
    </row>
    <row r="9" ht="20" customHeight="1" spans="1:14" x14ac:dyDescent="0.25">
      <c r="A9" s="6">
        <v>2</v>
      </c>
      <c r="B9" s="3" t="s">
        <v>45</v>
      </c>
      <c r="C9" s="7" t="s">
        <v>44</v>
      </c>
      <c r="D9" s="6">
        <v>1</v>
      </c>
      <c r="E9" s="8">
        <v>180000</v>
      </c>
      <c r="F9" s="8">
        <f>IF(OR(D9="",E9=""),"",ROUND(D9*E9,0))</f>
        <v>180000</v>
      </c>
      <c r="G9" s="6">
        <v>1</v>
      </c>
      <c r="H9" s="6">
        <v>0</v>
      </c>
      <c r="I9" s="6">
        <f>IF(B9="","",SUM(G9,H9))</f>
        <v>1</v>
      </c>
      <c r="J9" s="6">
        <f>IF(OR(D9="",D9=0,I9=""),"",ROUND(I9/D9*100,1))</f>
        <v>100</v>
      </c>
      <c r="K9" s="8">
        <f>IF(OR(B9="",E9=""),"",ROUND(G9*E9,0))</f>
        <v>180000</v>
      </c>
      <c r="L9" s="8">
        <f>IF(OR(B9="",E9=""),"",ROUND(H9*E9,0))</f>
        <v>0</v>
      </c>
      <c r="M9" s="8">
        <f>IF(OR(B9="",E9=""),"",SUM(K9,L9))</f>
        <v>180000</v>
      </c>
      <c r="N9" s="7">
        <f>IF(OR(D9="",I9=""),"",IF(I9&gt;D9,"契約数量を超えています",""))</f>
      </c>
    </row>
    <row r="10" ht="20" customHeight="1" spans="1:14" x14ac:dyDescent="0.25">
      <c r="A10" s="6">
        <v>3</v>
      </c>
      <c r="B10" s="3" t="s">
        <v>46</v>
      </c>
      <c r="C10" s="7" t="s">
        <v>47</v>
      </c>
      <c r="D10" s="6">
        <v>120</v>
      </c>
      <c r="E10" s="8">
        <v>3000</v>
      </c>
      <c r="F10" s="8">
        <f>IF(OR(D10="",E10=""),"",ROUND(D10*E10,0))</f>
        <v>360000</v>
      </c>
      <c r="G10" s="6">
        <v>80</v>
      </c>
      <c r="H10" s="6">
        <v>40</v>
      </c>
      <c r="I10" s="6">
        <f>IF(B10="","",SUM(G10,H10))</f>
        <v>120</v>
      </c>
      <c r="J10" s="6">
        <f>IF(OR(D10="",D10=0,I10=""),"",ROUND(I10/D10*100,1))</f>
        <v>100</v>
      </c>
      <c r="K10" s="8">
        <f>IF(OR(B10="",E10=""),"",ROUND(G10*E10,0))</f>
        <v>240000</v>
      </c>
      <c r="L10" s="8">
        <f>IF(OR(B10="",E10=""),"",ROUND(H10*E10,0))</f>
        <v>120000</v>
      </c>
      <c r="M10" s="8">
        <f>IF(OR(B10="",E10=""),"",SUM(K10,L10))</f>
        <v>360000</v>
      </c>
      <c r="N10" s="7">
        <f>IF(OR(D10="",I10=""),"",IF(I10&gt;D10,"契約数量を超えています",""))</f>
      </c>
    </row>
    <row r="11" ht="20" customHeight="1" spans="1:14" x14ac:dyDescent="0.25">
      <c r="A11" s="6">
        <v>4</v>
      </c>
      <c r="B11" s="3" t="s">
        <v>48</v>
      </c>
      <c r="C11" s="7" t="s">
        <v>47</v>
      </c>
      <c r="D11" s="6">
        <v>240</v>
      </c>
      <c r="E11" s="8">
        <v>1150</v>
      </c>
      <c r="F11" s="8">
        <f>IF(OR(D11="",E11=""),"",ROUND(D11*E11,0))</f>
        <v>276000</v>
      </c>
      <c r="G11" s="6">
        <v>60</v>
      </c>
      <c r="H11" s="6">
        <v>150</v>
      </c>
      <c r="I11" s="6">
        <f>IF(B11="","",SUM(G11,H11))</f>
        <v>210</v>
      </c>
      <c r="J11" s="6">
        <f>IF(OR(D11="",D11=0,I11=""),"",ROUND(I11/D11*100,1))</f>
        <v>87.5</v>
      </c>
      <c r="K11" s="8">
        <f>IF(OR(B11="",E11=""),"",ROUND(G11*E11,0))</f>
        <v>69000</v>
      </c>
      <c r="L11" s="8">
        <f>IF(OR(B11="",E11=""),"",ROUND(H11*E11,0))</f>
        <v>172500</v>
      </c>
      <c r="M11" s="8">
        <f>IF(OR(B11="",E11=""),"",SUM(K11,L11))</f>
        <v>241500</v>
      </c>
      <c r="N11" s="7">
        <f>IF(OR(D11="",I11=""),"",IF(I11&gt;D11,"契約数量を超えています",""))</f>
      </c>
    </row>
    <row r="12" ht="20" customHeight="1" spans="1:14" x14ac:dyDescent="0.25">
      <c r="A12" s="6">
        <v>5</v>
      </c>
      <c r="B12" s="3" t="s">
        <v>49</v>
      </c>
      <c r="C12" s="7" t="s">
        <v>47</v>
      </c>
      <c r="D12" s="6">
        <v>260</v>
      </c>
      <c r="E12" s="8">
        <v>900</v>
      </c>
      <c r="F12" s="8">
        <f>IF(OR(D12="",E12=""),"",ROUND(D12*E12,0))</f>
        <v>234000</v>
      </c>
      <c r="G12" s="6">
        <v>0</v>
      </c>
      <c r="H12" s="6">
        <v>120</v>
      </c>
      <c r="I12" s="6">
        <f>IF(B12="","",SUM(G12,H12))</f>
        <v>120</v>
      </c>
      <c r="J12" s="6">
        <f>IF(OR(D12="",D12=0,I12=""),"",ROUND(I12/D12*100,1))</f>
        <v>46.2</v>
      </c>
      <c r="K12" s="8">
        <f>IF(OR(B12="",E12=""),"",ROUND(G12*E12,0))</f>
        <v>0</v>
      </c>
      <c r="L12" s="8">
        <f>IF(OR(B12="",E12=""),"",ROUND(H12*E12,0))</f>
        <v>108000</v>
      </c>
      <c r="M12" s="8">
        <f>IF(OR(B12="",E12=""),"",SUM(K12,L12))</f>
        <v>108000</v>
      </c>
      <c r="N12" s="7">
        <f>IF(OR(D12="",I12=""),"",IF(I12&gt;D12,"契約数量を超えています",""))</f>
      </c>
    </row>
    <row r="13" ht="20" customHeight="1" spans="1:14" x14ac:dyDescent="0.25">
      <c r="A13" s="6">
        <v>6</v>
      </c>
      <c r="B13" s="3" t="s">
        <v>50</v>
      </c>
      <c r="C13" s="7" t="s">
        <v>47</v>
      </c>
      <c r="D13" s="6">
        <v>85</v>
      </c>
      <c r="E13" s="8">
        <v>2600</v>
      </c>
      <c r="F13" s="8">
        <f>IF(OR(D13="",E13=""),"",ROUND(D13*E13,0))</f>
        <v>221000</v>
      </c>
      <c r="G13" s="6">
        <v>0</v>
      </c>
      <c r="H13" s="6">
        <v>40</v>
      </c>
      <c r="I13" s="6">
        <f>IF(B13="","",SUM(G13,H13))</f>
        <v>40</v>
      </c>
      <c r="J13" s="6">
        <f>IF(OR(D13="",D13=0,I13=""),"",ROUND(I13/D13*100,1))</f>
        <v>47.1</v>
      </c>
      <c r="K13" s="8">
        <f>IF(OR(B13="",E13=""),"",ROUND(G13*E13,0))</f>
        <v>0</v>
      </c>
      <c r="L13" s="8">
        <f>IF(OR(B13="",E13=""),"",ROUND(H13*E13,0))</f>
        <v>104000</v>
      </c>
      <c r="M13" s="8">
        <f>IF(OR(B13="",E13=""),"",SUM(K13,L13))</f>
        <v>104000</v>
      </c>
      <c r="N13" s="7">
        <f>IF(OR(D13="",I13=""),"",IF(I13&gt;D13,"契約数量を超えています",""))</f>
      </c>
    </row>
    <row r="14" ht="20" customHeight="1" spans="1:14" x14ac:dyDescent="0.25">
      <c r="A14" s="6">
        <v>7</v>
      </c>
      <c r="B14" s="3" t="s">
        <v>51</v>
      </c>
      <c r="C14" s="7" t="s">
        <v>47</v>
      </c>
      <c r="D14" s="6">
        <v>180</v>
      </c>
      <c r="E14" s="8">
        <v>3600</v>
      </c>
      <c r="F14" s="8">
        <f>IF(OR(D14="",E14=""),"",ROUND(D14*E14,0))</f>
        <v>648000</v>
      </c>
      <c r="G14" s="6">
        <v>0</v>
      </c>
      <c r="H14" s="6">
        <v>0</v>
      </c>
      <c r="I14" s="6">
        <f>IF(B14="","",SUM(G14,H14))</f>
        <v>0</v>
      </c>
      <c r="J14" s="6">
        <f>IF(OR(D14="",D14=0,I14=""),"",ROUND(I14/D14*100,1))</f>
        <v>0</v>
      </c>
      <c r="K14" s="8">
        <f>IF(OR(B14="",E14=""),"",ROUND(G14*E14,0))</f>
        <v>0</v>
      </c>
      <c r="L14" s="8">
        <f>IF(OR(B14="",E14=""),"",ROUND(H14*E14,0))</f>
        <v>0</v>
      </c>
      <c r="M14" s="8">
        <f>IF(OR(B14="",E14=""),"",SUM(K14,L14))</f>
        <v>0</v>
      </c>
      <c r="N14" s="7">
        <f>IF(OR(D14="",I14=""),"",IF(I14&gt;D14,"契約数量を超えています",""))</f>
      </c>
    </row>
    <row r="15" ht="20" customHeight="1" spans="1:14" x14ac:dyDescent="0.25">
      <c r="A15" s="6">
        <v>8</v>
      </c>
      <c r="B15" s="3" t="s">
        <v>52</v>
      </c>
      <c r="C15" s="7" t="s">
        <v>53</v>
      </c>
      <c r="D15" s="6">
        <v>90</v>
      </c>
      <c r="E15" s="8">
        <v>550</v>
      </c>
      <c r="F15" s="8">
        <f>IF(OR(D15="",E15=""),"",ROUND(D15*E15,0))</f>
        <v>49500</v>
      </c>
      <c r="G15" s="6">
        <v>0</v>
      </c>
      <c r="H15" s="6">
        <v>0</v>
      </c>
      <c r="I15" s="6">
        <f>IF(B15="","",SUM(G15,H15))</f>
        <v>0</v>
      </c>
      <c r="J15" s="6">
        <f>IF(OR(D15="",D15=0,I15=""),"",ROUND(I15/D15*100,1))</f>
        <v>0</v>
      </c>
      <c r="K15" s="8">
        <f>IF(OR(B15="",E15=""),"",ROUND(G15*E15,0))</f>
        <v>0</v>
      </c>
      <c r="L15" s="8">
        <f>IF(OR(B15="",E15=""),"",ROUND(H15*E15,0))</f>
        <v>0</v>
      </c>
      <c r="M15" s="8">
        <f>IF(OR(B15="",E15=""),"",SUM(K15,L15))</f>
        <v>0</v>
      </c>
      <c r="N15" s="7">
        <f>IF(OR(D15="",I15=""),"",IF(I15&gt;D15,"契約数量を超えています",""))</f>
      </c>
    </row>
    <row r="16" ht="20" customHeight="1" spans="1:14" x14ac:dyDescent="0.25">
      <c r="A16" s="6">
        <v>9</v>
      </c>
      <c r="B16" s="3" t="s">
        <v>54</v>
      </c>
      <c r="C16" s="7" t="s">
        <v>44</v>
      </c>
      <c r="D16" s="6">
        <v>1</v>
      </c>
      <c r="E16" s="8">
        <v>420000</v>
      </c>
      <c r="F16" s="8">
        <f>IF(OR(D16="",E16=""),"",ROUND(D16*E16,0))</f>
        <v>420000</v>
      </c>
      <c r="G16" s="6">
        <v>0</v>
      </c>
      <c r="H16" s="6">
        <v>0.6</v>
      </c>
      <c r="I16" s="6">
        <f>IF(B16="","",SUM(G16,H16))</f>
        <v>0.6</v>
      </c>
      <c r="J16" s="6">
        <f>IF(OR(D16="",D16=0,I16=""),"",ROUND(I16/D16*100,1))</f>
        <v>60</v>
      </c>
      <c r="K16" s="8">
        <f>IF(OR(B16="",E16=""),"",ROUND(G16*E16,0))</f>
        <v>0</v>
      </c>
      <c r="L16" s="8">
        <f>IF(OR(B16="",E16=""),"",ROUND(H16*E16,0))</f>
        <v>252000</v>
      </c>
      <c r="M16" s="8">
        <f>IF(OR(B16="",E16=""),"",SUM(K16,L16))</f>
        <v>252000</v>
      </c>
      <c r="N16" s="7">
        <f>IF(OR(D16="",I16=""),"",IF(I16&gt;D16,"契約数量を超えています",""))</f>
      </c>
    </row>
    <row r="17" ht="20" customHeight="1" spans="1:14" x14ac:dyDescent="0.25">
      <c r="A17" s="6">
        <v>10</v>
      </c>
      <c r="B17" s="3" t="s">
        <v>55</v>
      </c>
      <c r="C17" s="7" t="s">
        <v>44</v>
      </c>
      <c r="D17" s="6">
        <v>1</v>
      </c>
      <c r="E17" s="8">
        <v>90000</v>
      </c>
      <c r="F17" s="8">
        <f>IF(OR(D17="",E17=""),"",ROUND(D17*E17,0))</f>
        <v>90000</v>
      </c>
      <c r="G17" s="6">
        <v>0</v>
      </c>
      <c r="H17" s="6">
        <v>0</v>
      </c>
      <c r="I17" s="6">
        <f>IF(B17="","",SUM(G17,H17))</f>
        <v>0</v>
      </c>
      <c r="J17" s="6">
        <f>IF(OR(D17="",D17=0,I17=""),"",ROUND(I17/D17*100,1))</f>
        <v>0</v>
      </c>
      <c r="K17" s="8">
        <f>IF(OR(B17="",E17=""),"",ROUND(G17*E17,0))</f>
        <v>0</v>
      </c>
      <c r="L17" s="8">
        <f>IF(OR(B17="",E17=""),"",ROUND(H17*E17,0))</f>
        <v>0</v>
      </c>
      <c r="M17" s="8">
        <f>IF(OR(B17="",E17=""),"",SUM(K17,L17))</f>
        <v>0</v>
      </c>
      <c r="N17" s="7">
        <f>IF(OR(D17="",I17=""),"",IF(I17&gt;D17,"契約数量を超えています",""))</f>
      </c>
    </row>
    <row r="18" ht="20" customHeight="1" spans="1:14" x14ac:dyDescent="0.25">
      <c r="A18" s="6">
        <v>11</v>
      </c>
      <c r="B18" s="3"/>
      <c r="C18" s="7"/>
      <c r="D18" s="6"/>
      <c r="E18" s="8"/>
      <c r="F18" s="8">
        <f>IF(OR(D18="",E18=""),"",ROUND(D18*E18,0))</f>
      </c>
      <c r="G18" s="6"/>
      <c r="H18" s="6"/>
      <c r="I18" s="6">
        <f>IF(B18="","",SUM(G18,H18))</f>
      </c>
      <c r="J18" s="6">
        <f>IF(OR(D18="",D18=0,I18=""),"",ROUND(I18/D18*100,1))</f>
      </c>
      <c r="K18" s="8">
        <f>IF(OR(B18="",E18=""),"",ROUND(G18*E18,0))</f>
      </c>
      <c r="L18" s="8">
        <f>IF(OR(B18="",E18=""),"",ROUND(H18*E18,0))</f>
      </c>
      <c r="M18" s="8">
        <f>IF(OR(B18="",E18=""),"",SUM(K18,L18))</f>
      </c>
      <c r="N18" s="7">
        <f>IF(OR(D18="",I18=""),"",IF(I18&gt;D18,"契約数量を超えています",""))</f>
      </c>
    </row>
    <row r="19" ht="20" customHeight="1" spans="1:14" x14ac:dyDescent="0.25">
      <c r="A19" s="6">
        <v>12</v>
      </c>
      <c r="B19" s="3"/>
      <c r="C19" s="7"/>
      <c r="D19" s="6"/>
      <c r="E19" s="8"/>
      <c r="F19" s="8">
        <f>IF(OR(D19="",E19=""),"",ROUND(D19*E19,0))</f>
      </c>
      <c r="G19" s="6"/>
      <c r="H19" s="6"/>
      <c r="I19" s="6">
        <f>IF(B19="","",SUM(G19,H19))</f>
      </c>
      <c r="J19" s="6">
        <f>IF(OR(D19="",D19=0,I19=""),"",ROUND(I19/D19*100,1))</f>
      </c>
      <c r="K19" s="8">
        <f>IF(OR(B19="",E19=""),"",ROUND(G19*E19,0))</f>
      </c>
      <c r="L19" s="8">
        <f>IF(OR(B19="",E19=""),"",ROUND(H19*E19,0))</f>
      </c>
      <c r="M19" s="8">
        <f>IF(OR(B19="",E19=""),"",SUM(K19,L19))</f>
      </c>
      <c r="N19" s="7">
        <f>IF(OR(D19="",I19=""),"",IF(I19&gt;D19,"契約数量を超えています",""))</f>
      </c>
    </row>
    <row r="20" ht="20" customHeight="1" spans="1:14" x14ac:dyDescent="0.25">
      <c r="A20" s="6">
        <v>13</v>
      </c>
      <c r="B20" s="3"/>
      <c r="C20" s="7"/>
      <c r="D20" s="6"/>
      <c r="E20" s="8"/>
      <c r="F20" s="8">
        <f>IF(OR(D20="",E20=""),"",ROUND(D20*E20,0))</f>
      </c>
      <c r="G20" s="6"/>
      <c r="H20" s="6"/>
      <c r="I20" s="6">
        <f>IF(B20="","",SUM(G20,H20))</f>
      </c>
      <c r="J20" s="6">
        <f>IF(OR(D20="",D20=0,I20=""),"",ROUND(I20/D20*100,1))</f>
      </c>
      <c r="K20" s="8">
        <f>IF(OR(B20="",E20=""),"",ROUND(G20*E20,0))</f>
      </c>
      <c r="L20" s="8">
        <f>IF(OR(B20="",E20=""),"",ROUND(H20*E20,0))</f>
      </c>
      <c r="M20" s="8">
        <f>IF(OR(B20="",E20=""),"",SUM(K20,L20))</f>
      </c>
      <c r="N20" s="7">
        <f>IF(OR(D20="",I20=""),"",IF(I20&gt;D20,"契約数量を超えています",""))</f>
      </c>
    </row>
    <row r="21" ht="20" customHeight="1" spans="1:14" x14ac:dyDescent="0.25">
      <c r="A21" s="6">
        <v>14</v>
      </c>
      <c r="B21" s="3"/>
      <c r="C21" s="7"/>
      <c r="D21" s="6"/>
      <c r="E21" s="8"/>
      <c r="F21" s="8">
        <f>IF(OR(D21="",E21=""),"",ROUND(D21*E21,0))</f>
      </c>
      <c r="G21" s="6"/>
      <c r="H21" s="6"/>
      <c r="I21" s="6">
        <f>IF(B21="","",SUM(G21,H21))</f>
      </c>
      <c r="J21" s="6">
        <f>IF(OR(D21="",D21=0,I21=""),"",ROUND(I21/D21*100,1))</f>
      </c>
      <c r="K21" s="8">
        <f>IF(OR(B21="",E21=""),"",ROUND(G21*E21,0))</f>
      </c>
      <c r="L21" s="8">
        <f>IF(OR(B21="",E21=""),"",ROUND(H21*E21,0))</f>
      </c>
      <c r="M21" s="8">
        <f>IF(OR(B21="",E21=""),"",SUM(K21,L21))</f>
      </c>
      <c r="N21" s="7">
        <f>IF(OR(D21="",I21=""),"",IF(I21&gt;D21,"契約数量を超えています",""))</f>
      </c>
    </row>
    <row r="22" ht="20" customHeight="1" spans="1:14" x14ac:dyDescent="0.25">
      <c r="A22" s="6">
        <v>15</v>
      </c>
      <c r="B22" s="3"/>
      <c r="C22" s="7"/>
      <c r="D22" s="6"/>
      <c r="E22" s="8"/>
      <c r="F22" s="8">
        <f>IF(OR(D22="",E22=""),"",ROUND(D22*E22,0))</f>
      </c>
      <c r="G22" s="6"/>
      <c r="H22" s="6"/>
      <c r="I22" s="6">
        <f>IF(B22="","",SUM(G22,H22))</f>
      </c>
      <c r="J22" s="6">
        <f>IF(OR(D22="",D22=0,I22=""),"",ROUND(I22/D22*100,1))</f>
      </c>
      <c r="K22" s="8">
        <f>IF(OR(B22="",E22=""),"",ROUND(G22*E22,0))</f>
      </c>
      <c r="L22" s="8">
        <f>IF(OR(B22="",E22=""),"",ROUND(H22*E22,0))</f>
      </c>
      <c r="M22" s="8">
        <f>IF(OR(B22="",E22=""),"",SUM(K22,L22))</f>
      </c>
      <c r="N22" s="7">
        <f>IF(OR(D22="",I22=""),"",IF(I22&gt;D22,"契約数量を超えています",""))</f>
      </c>
    </row>
    <row r="23" ht="20" customHeight="1" spans="2:14" x14ac:dyDescent="0.25">
      <c r="B23" s="2" t="s">
        <v>22</v>
      </c>
      <c r="C23" s="7"/>
      <c r="D23" s="7"/>
      <c r="E23" s="7"/>
      <c r="F23" s="8">
        <f>SUM(F8:F22)</f>
        <v>2568500</v>
      </c>
      <c r="G23" s="7"/>
      <c r="H23" s="7"/>
      <c r="I23" s="7"/>
      <c r="J23" s="6">
        <f>IF(OR(F23="",F23=0),"",ROUND(M23/F23*100,1))</f>
        <v>52</v>
      </c>
      <c r="K23" s="8">
        <f>SUM(K8:K22)</f>
        <v>579000</v>
      </c>
      <c r="L23" s="8">
        <f>SUM(L8:L22)</f>
        <v>756500</v>
      </c>
      <c r="M23" s="8">
        <f>SUM(M8:M22)</f>
        <v>1335500</v>
      </c>
      <c r="N23" s="7"/>
    </row>
    <row r="24" ht="20" customHeight="1" x14ac:dyDescent="0.25"/>
    <row r="25" ht="20" customHeight="1" spans="1:14" x14ac:dyDescent="0.25">
      <c r="A25" s="9" t="s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ht="20" customHeight="1" spans="1:14" x14ac:dyDescent="0.25">
      <c r="A26" s="2" t="s">
        <v>24</v>
      </c>
      <c r="B26" s="2"/>
      <c r="C26" s="2"/>
      <c r="D26" s="2"/>
      <c r="E26" s="2"/>
      <c r="F26" s="8">
        <f>M23</f>
        <v>1335500</v>
      </c>
      <c r="G26" s="4" t="s">
        <v>25</v>
      </c>
      <c r="H26" s="4"/>
      <c r="I26" s="4"/>
      <c r="J26" s="4"/>
      <c r="K26" s="4"/>
      <c r="L26" s="4"/>
      <c r="M26" s="4"/>
      <c r="N26" s="4"/>
    </row>
    <row r="27" ht="20" customHeight="1" spans="1:14" x14ac:dyDescent="0.25">
      <c r="A27" s="2" t="s">
        <v>26</v>
      </c>
      <c r="B27" s="2"/>
      <c r="C27" s="2"/>
      <c r="D27" s="2"/>
      <c r="E27" s="2"/>
      <c r="F27" s="6">
        <v>90</v>
      </c>
      <c r="G27" s="4" t="s">
        <v>56</v>
      </c>
      <c r="H27" s="4"/>
      <c r="I27" s="4"/>
      <c r="J27" s="4"/>
      <c r="K27" s="4"/>
      <c r="L27" s="4"/>
      <c r="M27" s="4"/>
      <c r="N27" s="4"/>
    </row>
    <row r="28" ht="20" customHeight="1" spans="1:14" x14ac:dyDescent="0.25">
      <c r="A28" s="2" t="s">
        <v>28</v>
      </c>
      <c r="B28" s="2"/>
      <c r="C28" s="2"/>
      <c r="D28" s="2"/>
      <c r="E28" s="2"/>
      <c r="F28" s="8">
        <f>IF(F27="","",ROUNDDOWN(F26*F27/100,0))</f>
        <v>1201950</v>
      </c>
      <c r="G28" s="4" t="s">
        <v>29</v>
      </c>
      <c r="H28" s="4"/>
      <c r="I28" s="4"/>
      <c r="J28" s="4"/>
      <c r="K28" s="4"/>
      <c r="L28" s="4"/>
      <c r="M28" s="4"/>
      <c r="N28" s="4"/>
    </row>
    <row r="29" ht="20" customHeight="1" spans="1:14" x14ac:dyDescent="0.25">
      <c r="A29" s="2" t="s">
        <v>30</v>
      </c>
      <c r="B29" s="2"/>
      <c r="C29" s="2"/>
      <c r="D29" s="2"/>
      <c r="E29" s="2"/>
      <c r="F29" s="8">
        <v>521100</v>
      </c>
      <c r="G29" s="4" t="s">
        <v>31</v>
      </c>
      <c r="H29" s="4"/>
      <c r="I29" s="4"/>
      <c r="J29" s="4"/>
      <c r="K29" s="4"/>
      <c r="L29" s="4"/>
      <c r="M29" s="4"/>
      <c r="N29" s="4"/>
    </row>
    <row r="30" ht="20" customHeight="1" spans="1:14" x14ac:dyDescent="0.25">
      <c r="A30" s="2" t="s">
        <v>32</v>
      </c>
      <c r="B30" s="2"/>
      <c r="C30" s="2"/>
      <c r="D30" s="2"/>
      <c r="E30" s="2"/>
      <c r="F30" s="8">
        <f>IF(F28="","",F28-F29)</f>
        <v>680850</v>
      </c>
      <c r="G30" s="4" t="s">
        <v>33</v>
      </c>
      <c r="H30" s="4"/>
      <c r="I30" s="4"/>
      <c r="J30" s="4"/>
      <c r="K30" s="4"/>
      <c r="L30" s="4"/>
      <c r="M30" s="4"/>
      <c r="N30" s="4"/>
    </row>
    <row r="31" ht="20" customHeight="1" spans="1:14" x14ac:dyDescent="0.25">
      <c r="A31" s="2" t="s">
        <v>34</v>
      </c>
      <c r="B31" s="2"/>
      <c r="C31" s="2"/>
      <c r="D31" s="2"/>
      <c r="E31" s="2"/>
      <c r="F31" s="8">
        <f>IF(F30="","",ROUNDDOWN(F30*0.1,0))</f>
        <v>68085</v>
      </c>
      <c r="G31" s="4" t="s">
        <v>35</v>
      </c>
      <c r="H31" s="4"/>
      <c r="I31" s="4"/>
      <c r="J31" s="4"/>
      <c r="K31" s="4"/>
      <c r="L31" s="4"/>
      <c r="M31" s="4"/>
      <c r="N31" s="4"/>
    </row>
    <row r="32" ht="20" customHeight="1" spans="1:14" x14ac:dyDescent="0.25">
      <c r="A32" s="2" t="s">
        <v>36</v>
      </c>
      <c r="B32" s="2"/>
      <c r="C32" s="2"/>
      <c r="D32" s="2"/>
      <c r="E32" s="2"/>
      <c r="F32" s="10">
        <f>IF(F30="","",F30+F31)</f>
        <v>748935</v>
      </c>
      <c r="G32" s="4"/>
      <c r="H32" s="4"/>
      <c r="I32" s="4"/>
      <c r="J32" s="4"/>
      <c r="K32" s="4"/>
      <c r="L32" s="4"/>
      <c r="M32" s="4"/>
      <c r="N32" s="4"/>
    </row>
  </sheetData>
  <mergeCells count="23">
    <mergeCell ref="A1:N1"/>
    <mergeCell ref="B2:G2"/>
    <mergeCell ref="I2:N2"/>
    <mergeCell ref="B3:G3"/>
    <mergeCell ref="I3:N3"/>
    <mergeCell ref="B4:G4"/>
    <mergeCell ref="I4:N4"/>
    <mergeCell ref="A5:N5"/>
    <mergeCell ref="A25:N25"/>
    <mergeCell ref="A26:E26"/>
    <mergeCell ref="G26:N26"/>
    <mergeCell ref="A27:E27"/>
    <mergeCell ref="G27:N27"/>
    <mergeCell ref="A28:E28"/>
    <mergeCell ref="G28:N28"/>
    <mergeCell ref="A29:E29"/>
    <mergeCell ref="G29:N29"/>
    <mergeCell ref="A30:E30"/>
    <mergeCell ref="G30:N30"/>
    <mergeCell ref="A31:E31"/>
    <mergeCell ref="G31:N31"/>
    <mergeCell ref="A32:E32"/>
    <mergeCell ref="G32:N3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57</v>
      </c>
      <c r="B2" s="7" t="s">
        <v>58</v>
      </c>
    </row>
    <row r="3" ht="20" customHeight="1" spans="1:2" x14ac:dyDescent="0.25">
      <c r="A3" s="2" t="s">
        <v>59</v>
      </c>
      <c r="B3" s="7" t="s">
        <v>60</v>
      </c>
    </row>
    <row r="4" ht="20" customHeight="1" spans="1:2" x14ac:dyDescent="0.25">
      <c r="A4" s="2" t="s">
        <v>61</v>
      </c>
      <c r="B4" s="7" t="s">
        <v>62</v>
      </c>
    </row>
    <row r="5" ht="20" customHeight="1" spans="1:2" x14ac:dyDescent="0.25">
      <c r="A5" s="2" t="s">
        <v>63</v>
      </c>
      <c r="B5" s="7" t="s">
        <v>64</v>
      </c>
    </row>
    <row r="6" ht="20" customHeight="1" spans="1:2" x14ac:dyDescent="0.25">
      <c r="A6" s="2" t="s">
        <v>65</v>
      </c>
      <c r="B6" s="7" t="s">
        <v>66</v>
      </c>
    </row>
    <row r="7" ht="20" customHeight="1" spans="1:2" x14ac:dyDescent="0.25">
      <c r="A7" s="2" t="s">
        <v>67</v>
      </c>
      <c r="B7" s="7" t="s">
        <v>68</v>
      </c>
    </row>
    <row r="8" ht="20" customHeight="1" spans="1:2" x14ac:dyDescent="0.25">
      <c r="A8" s="2" t="s">
        <v>69</v>
      </c>
      <c r="B8" s="7" t="s">
        <v>70</v>
      </c>
    </row>
    <row r="9" ht="20" customHeight="1" spans="1:2" x14ac:dyDescent="0.25">
      <c r="A9" s="2" t="s">
        <v>71</v>
      </c>
      <c r="B9" s="7" t="s">
        <v>72</v>
      </c>
    </row>
    <row r="10" ht="20" customHeight="1" spans="1:2" x14ac:dyDescent="0.25">
      <c r="A10" s="2" t="s">
        <v>73</v>
      </c>
      <c r="B10" s="7" t="s">
        <v>74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