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<sst xmlns="http://schemas.openxmlformats.org/spreadsheetml/2006/main" count="103" uniqueCount="54">
  <si>
    <t>鉄筋の拾い出し表</t>
  </si>
  <si>
    <t>工事名</t>
  </si>
  <si>
    <t>作成日</t>
  </si>
  <si>
    <t>図面</t>
  </si>
  <si>
    <t>作成者</t>
  </si>
  <si>
    <t>総長さ＝1本の長さ×本数×箇所数、重量＝総長さ×単位重量。径は D10 のように書くと、下の表から単位重量が入ります。継手・定着の長さは「1本の長さ」に含めて入れ、ロスは下の集計で足します。</t>
  </si>
  <si>
    <t>No.</t>
  </si>
  <si>
    <t>部位・符号</t>
  </si>
  <si>
    <t>径</t>
  </si>
  <si>
    <t>1本の長さ（m）</t>
  </si>
  <si>
    <t>本数</t>
  </si>
  <si>
    <t>箇所数</t>
  </si>
  <si>
    <t>総長さ（m）</t>
  </si>
  <si>
    <t>単位重量（kg/m）</t>
  </si>
  <si>
    <t>重量（kg）</t>
  </si>
  <si>
    <t>備考</t>
  </si>
  <si>
    <t>径ごとの集計（単位重量は JIS G 3112 の異形棒鋼の単位質量）</t>
  </si>
  <si>
    <t>ロス率（%）</t>
  </si>
  <si>
    <t>ロスを含む重量（kg）</t>
  </si>
  <si>
    <t>（t）</t>
  </si>
  <si>
    <t>D10</t>
  </si>
  <si>
    <t>D13</t>
  </si>
  <si>
    <t>D16</t>
  </si>
  <si>
    <t>D19</t>
  </si>
  <si>
    <t>D22</t>
  </si>
  <si>
    <t>D25</t>
  </si>
  <si>
    <t>合計</t>
  </si>
  <si>
    <t>単位重量（D10 0.560／D13 0.995／D16 1.56／D19 2.25／D22 3.04／D25 3.98 kg/m）は JIS G 3112 の異形棒鋼の表の値です。使う鉄筋の規格・メーカーの材料表でも確かめてください。D29 以上を使うときは、表に行を足して単位重量を入れます。</t>
  </si>
  <si>
    <t>〇〇倉庫 新築工事（基礎）</t>
  </si>
  <si>
    <t>2026年10月17日</t>
  </si>
  <si>
    <t>構造図 S-03〜S-06（第1版）</t>
  </si>
  <si>
    <t>山田 太郎</t>
  </si>
  <si>
    <t>基礎梁 FG1 上端筋</t>
  </si>
  <si>
    <t>基礎梁 FG1 下端筋</t>
  </si>
  <si>
    <t>基礎梁 FG1 あばら筋</t>
  </si>
  <si>
    <t>基礎 F1 ベース筋</t>
  </si>
  <si>
    <t>土間 スラブ筋</t>
  </si>
  <si>
    <t>柱 C1 主筋</t>
  </si>
  <si>
    <t>ロス率は例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</si>
  <si>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</si>
  <si>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</si>
  <si>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</si>
  <si>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</si>
  <si>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</si>
  <si>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1行に1種類の鉄筋を書きます。部位・符号、径（D10 のように）、1本の長さ・本数・箇所数を入れると、総長さ・単位重量・重量が自動で出ます。下の集計で径ごとの重量と、ロス率を入れたロスを含む重量（t）が出ます。</t>
  </si>
  <si>
    <t>自社に合わせて直すなら</t>
  </si>
  <si>
    <t>自社でよく使う継手の長さや定着の決まりがあるなら、備考に書いておくと拾い方がそろいます。</t>
  </si>
  <si>
    <t>気をつけること</t>
  </si>
  <si>
    <t>単位重量は JIS G 3112 の値を入れてあります。使う鉄筋の規格・メーカーの材料表でも確かめてください。ロス率は記入例では「例」です。数式のセルは上書きしないでください。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</si>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</sst>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7" customWidth="1"/>
    <col min="4" max="4" width="11" customWidth="1"/>
    <col min="5" max="6" width="7" customWidth="1"/>
    <col min="7" max="7" width="11" customWidth="1"/>
    <col min="8" max="8" width="12" customWidth="1"/>
    <col min="9" max="9" width="11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  <c r="J2" s="3"/>
    </row>
    <row r="3" ht="20" customHeight="1" spans="1:10" x14ac:dyDescent="0.25">
      <c r="A3" s="2" t="s">
        <v>3</v>
      </c>
      <c r="B3" s="3"/>
      <c r="C3" s="3"/>
      <c r="D3" s="3"/>
      <c r="E3" s="3"/>
      <c r="F3" s="2" t="s">
        <v>4</v>
      </c>
      <c r="G3" s="3"/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ht="20" customHeight="1" spans="1:10" x14ac:dyDescent="0.25">
      <c r="A6" s="6">
        <v>1</v>
      </c>
      <c r="B6" s="3"/>
      <c r="C6" s="3"/>
      <c r="D6" s="6"/>
      <c r="E6" s="6"/>
      <c r="F6" s="6"/>
      <c r="G6" s="6">
        <f>IF(D6="","",ROUND(D6*E6*IF(F6="",1,F6),2))</f>
      </c>
      <c r="H6" s="6">
        <f>IF(C6="","",IFERROR(VLOOKUP(C6,$B$29:$C$34,2,FALSE),""))</f>
      </c>
      <c r="I6" s="6">
        <f>IF(OR(G6="",H6=""),"",ROUND(G6*H6,1))</f>
      </c>
      <c r="J6" s="7"/>
    </row>
    <row r="7" ht="20" customHeight="1" spans="1:10" x14ac:dyDescent="0.25">
      <c r="A7" s="6">
        <v>2</v>
      </c>
      <c r="B7" s="3"/>
      <c r="C7" s="3"/>
      <c r="D7" s="6"/>
      <c r="E7" s="6"/>
      <c r="F7" s="6"/>
      <c r="G7" s="6">
        <f>IF(D7="","",ROUND(D7*E7*IF(F7="",1,F7),2))</f>
      </c>
      <c r="H7" s="6">
        <f>IF(C7="","",IFERROR(VLOOKUP(C7,$B$29:$C$34,2,FALSE),""))</f>
      </c>
      <c r="I7" s="6">
        <f>IF(OR(G7="",H7=""),"",ROUND(G7*H7,1))</f>
      </c>
      <c r="J7" s="7"/>
    </row>
    <row r="8" ht="20" customHeight="1" spans="1:10" x14ac:dyDescent="0.25">
      <c r="A8" s="6">
        <v>3</v>
      </c>
      <c r="B8" s="3"/>
      <c r="C8" s="3"/>
      <c r="D8" s="6"/>
      <c r="E8" s="6"/>
      <c r="F8" s="6"/>
      <c r="G8" s="6">
        <f>IF(D8="","",ROUND(D8*E8*IF(F8="",1,F8),2))</f>
      </c>
      <c r="H8" s="6">
        <f>IF(C8="","",IFERROR(VLOOKUP(C8,$B$29:$C$34,2,FALSE),""))</f>
      </c>
      <c r="I8" s="6">
        <f>IF(OR(G8="",H8=""),"",ROUND(G8*H8,1))</f>
      </c>
      <c r="J8" s="7"/>
    </row>
    <row r="9" ht="20" customHeight="1" spans="1:10" x14ac:dyDescent="0.25">
      <c r="A9" s="6">
        <v>4</v>
      </c>
      <c r="B9" s="3"/>
      <c r="C9" s="3"/>
      <c r="D9" s="6"/>
      <c r="E9" s="6"/>
      <c r="F9" s="6"/>
      <c r="G9" s="6">
        <f>IF(D9="","",ROUND(D9*E9*IF(F9="",1,F9),2))</f>
      </c>
      <c r="H9" s="6">
        <f>IF(C9="","",IFERROR(VLOOKUP(C9,$B$29:$C$34,2,FALSE),""))</f>
      </c>
      <c r="I9" s="6">
        <f>IF(OR(G9="",H9=""),"",ROUND(G9*H9,1))</f>
      </c>
      <c r="J9" s="7"/>
    </row>
    <row r="10" ht="20" customHeight="1" spans="1:10" x14ac:dyDescent="0.25">
      <c r="A10" s="6">
        <v>5</v>
      </c>
      <c r="B10" s="3"/>
      <c r="C10" s="3"/>
      <c r="D10" s="6"/>
      <c r="E10" s="6"/>
      <c r="F10" s="6"/>
      <c r="G10" s="6">
        <f>IF(D10="","",ROUND(D10*E10*IF(F10="",1,F10),2))</f>
      </c>
      <c r="H10" s="6">
        <f>IF(C10="","",IFERROR(VLOOKUP(C10,$B$29:$C$34,2,FALSE),""))</f>
      </c>
      <c r="I10" s="6">
        <f>IF(OR(G10="",H10=""),"",ROUND(G10*H10,1))</f>
      </c>
      <c r="J10" s="7"/>
    </row>
    <row r="11" ht="20" customHeight="1" spans="1:10" x14ac:dyDescent="0.25">
      <c r="A11" s="6">
        <v>6</v>
      </c>
      <c r="B11" s="3"/>
      <c r="C11" s="3"/>
      <c r="D11" s="6"/>
      <c r="E11" s="6"/>
      <c r="F11" s="6"/>
      <c r="G11" s="6">
        <f>IF(D11="","",ROUND(D11*E11*IF(F11="",1,F11),2))</f>
      </c>
      <c r="H11" s="6">
        <f>IF(C11="","",IFERROR(VLOOKUP(C11,$B$29:$C$34,2,FALSE),""))</f>
      </c>
      <c r="I11" s="6">
        <f>IF(OR(G11="",H11=""),"",ROUND(G11*H11,1))</f>
      </c>
      <c r="J11" s="7"/>
    </row>
    <row r="12" ht="20" customHeight="1" spans="1:10" x14ac:dyDescent="0.25">
      <c r="A12" s="6">
        <v>7</v>
      </c>
      <c r="B12" s="3"/>
      <c r="C12" s="3"/>
      <c r="D12" s="6"/>
      <c r="E12" s="6"/>
      <c r="F12" s="6"/>
      <c r="G12" s="6">
        <f>IF(D12="","",ROUND(D12*E12*IF(F12="",1,F12),2))</f>
      </c>
      <c r="H12" s="6">
        <f>IF(C12="","",IFERROR(VLOOKUP(C12,$B$29:$C$34,2,FALSE),""))</f>
      </c>
      <c r="I12" s="6">
        <f>IF(OR(G12="",H12=""),"",ROUND(G12*H12,1))</f>
      </c>
      <c r="J12" s="7"/>
    </row>
    <row r="13" ht="20" customHeight="1" spans="1:10" x14ac:dyDescent="0.25">
      <c r="A13" s="6">
        <v>8</v>
      </c>
      <c r="B13" s="3"/>
      <c r="C13" s="3"/>
      <c r="D13" s="6"/>
      <c r="E13" s="6"/>
      <c r="F13" s="6"/>
      <c r="G13" s="6">
        <f>IF(D13="","",ROUND(D13*E13*IF(F13="",1,F13),2))</f>
      </c>
      <c r="H13" s="6">
        <f>IF(C13="","",IFERROR(VLOOKUP(C13,$B$29:$C$34,2,FALSE),""))</f>
      </c>
      <c r="I13" s="6">
        <f>IF(OR(G13="",H13=""),"",ROUND(G13*H13,1))</f>
      </c>
      <c r="J13" s="7"/>
    </row>
    <row r="14" ht="20" customHeight="1" spans="1:10" x14ac:dyDescent="0.25">
      <c r="A14" s="6">
        <v>9</v>
      </c>
      <c r="B14" s="3"/>
      <c r="C14" s="3"/>
      <c r="D14" s="6"/>
      <c r="E14" s="6"/>
      <c r="F14" s="6"/>
      <c r="G14" s="6">
        <f>IF(D14="","",ROUND(D14*E14*IF(F14="",1,F14),2))</f>
      </c>
      <c r="H14" s="6">
        <f>IF(C14="","",IFERROR(VLOOKUP(C14,$B$29:$C$34,2,FALSE),""))</f>
      </c>
      <c r="I14" s="6">
        <f>IF(OR(G14="",H14=""),"",ROUND(G14*H14,1))</f>
      </c>
      <c r="J14" s="7"/>
    </row>
    <row r="15" ht="20" customHeight="1" spans="1:10" x14ac:dyDescent="0.25">
      <c r="A15" s="6">
        <v>10</v>
      </c>
      <c r="B15" s="3"/>
      <c r="C15" s="3"/>
      <c r="D15" s="6"/>
      <c r="E15" s="6"/>
      <c r="F15" s="6"/>
      <c r="G15" s="6">
        <f>IF(D15="","",ROUND(D15*E15*IF(F15="",1,F15),2))</f>
      </c>
      <c r="H15" s="6">
        <f>IF(C15="","",IFERROR(VLOOKUP(C15,$B$29:$C$34,2,FALSE),""))</f>
      </c>
      <c r="I15" s="6">
        <f>IF(OR(G15="",H15=""),"",ROUND(G15*H15,1))</f>
      </c>
      <c r="J15" s="7"/>
    </row>
    <row r="16" ht="20" customHeight="1" spans="1:10" x14ac:dyDescent="0.25">
      <c r="A16" s="6">
        <v>11</v>
      </c>
      <c r="B16" s="3"/>
      <c r="C16" s="3"/>
      <c r="D16" s="6"/>
      <c r="E16" s="6"/>
      <c r="F16" s="6"/>
      <c r="G16" s="6">
        <f>IF(D16="","",ROUND(D16*E16*IF(F16="",1,F16),2))</f>
      </c>
      <c r="H16" s="6">
        <f>IF(C16="","",IFERROR(VLOOKUP(C16,$B$29:$C$34,2,FALSE),""))</f>
      </c>
      <c r="I16" s="6">
        <f>IF(OR(G16="",H16=""),"",ROUND(G16*H16,1))</f>
      </c>
      <c r="J16" s="7"/>
    </row>
    <row r="17" ht="20" customHeight="1" spans="1:10" x14ac:dyDescent="0.25">
      <c r="A17" s="6">
        <v>12</v>
      </c>
      <c r="B17" s="3"/>
      <c r="C17" s="3"/>
      <c r="D17" s="6"/>
      <c r="E17" s="6"/>
      <c r="F17" s="6"/>
      <c r="G17" s="6">
        <f>IF(D17="","",ROUND(D17*E17*IF(F17="",1,F17),2))</f>
      </c>
      <c r="H17" s="6">
        <f>IF(C17="","",IFERROR(VLOOKUP(C17,$B$29:$C$34,2,FALSE),""))</f>
      </c>
      <c r="I17" s="6">
        <f>IF(OR(G17="",H17=""),"",ROUND(G17*H17,1))</f>
      </c>
      <c r="J17" s="7"/>
    </row>
    <row r="18" ht="20" customHeight="1" spans="1:10" x14ac:dyDescent="0.25">
      <c r="A18" s="6">
        <v>13</v>
      </c>
      <c r="B18" s="3"/>
      <c r="C18" s="3"/>
      <c r="D18" s="6"/>
      <c r="E18" s="6"/>
      <c r="F18" s="6"/>
      <c r="G18" s="6">
        <f>IF(D18="","",ROUND(D18*E18*IF(F18="",1,F18),2))</f>
      </c>
      <c r="H18" s="6">
        <f>IF(C18="","",IFERROR(VLOOKUP(C18,$B$29:$C$34,2,FALSE),""))</f>
      </c>
      <c r="I18" s="6">
        <f>IF(OR(G18="",H18=""),"",ROUND(G18*H18,1))</f>
      </c>
      <c r="J18" s="7"/>
    </row>
    <row r="19" ht="20" customHeight="1" spans="1:10" x14ac:dyDescent="0.25">
      <c r="A19" s="6">
        <v>14</v>
      </c>
      <c r="B19" s="3"/>
      <c r="C19" s="3"/>
      <c r="D19" s="6"/>
      <c r="E19" s="6"/>
      <c r="F19" s="6"/>
      <c r="G19" s="6">
        <f>IF(D19="","",ROUND(D19*E19*IF(F19="",1,F19),2))</f>
      </c>
      <c r="H19" s="6">
        <f>IF(C19="","",IFERROR(VLOOKUP(C19,$B$29:$C$34,2,FALSE),""))</f>
      </c>
      <c r="I19" s="6">
        <f>IF(OR(G19="",H19=""),"",ROUND(G19*H19,1))</f>
      </c>
      <c r="J19" s="7"/>
    </row>
    <row r="20" ht="20" customHeight="1" spans="1:10" x14ac:dyDescent="0.25">
      <c r="A20" s="6">
        <v>15</v>
      </c>
      <c r="B20" s="3"/>
      <c r="C20" s="3"/>
      <c r="D20" s="6"/>
      <c r="E20" s="6"/>
      <c r="F20" s="6"/>
      <c r="G20" s="6">
        <f>IF(D20="","",ROUND(D20*E20*IF(F20="",1,F20),2))</f>
      </c>
      <c r="H20" s="6">
        <f>IF(C20="","",IFERROR(VLOOKUP(C20,$B$29:$C$34,2,FALSE),""))</f>
      </c>
      <c r="I20" s="6">
        <f>IF(OR(G20="",H20=""),"",ROUND(G20*H20,1))</f>
      </c>
      <c r="J20" s="7"/>
    </row>
    <row r="21" ht="20" customHeight="1" spans="1:10" x14ac:dyDescent="0.25">
      <c r="A21" s="6">
        <v>16</v>
      </c>
      <c r="B21" s="3"/>
      <c r="C21" s="3"/>
      <c r="D21" s="6"/>
      <c r="E21" s="6"/>
      <c r="F21" s="6"/>
      <c r="G21" s="6">
        <f>IF(D21="","",ROUND(D21*E21*IF(F21="",1,F21),2))</f>
      </c>
      <c r="H21" s="6">
        <f>IF(C21="","",IFERROR(VLOOKUP(C21,$B$29:$C$34,2,FALSE),""))</f>
      </c>
      <c r="I21" s="6">
        <f>IF(OR(G21="",H21=""),"",ROUND(G21*H21,1))</f>
      </c>
      <c r="J21" s="7"/>
    </row>
    <row r="22" ht="20" customHeight="1" spans="1:10" x14ac:dyDescent="0.25">
      <c r="A22" s="6">
        <v>17</v>
      </c>
      <c r="B22" s="3"/>
      <c r="C22" s="3"/>
      <c r="D22" s="6"/>
      <c r="E22" s="6"/>
      <c r="F22" s="6"/>
      <c r="G22" s="6">
        <f>IF(D22="","",ROUND(D22*E22*IF(F22="",1,F22),2))</f>
      </c>
      <c r="H22" s="6">
        <f>IF(C22="","",IFERROR(VLOOKUP(C22,$B$29:$C$34,2,FALSE),""))</f>
      </c>
      <c r="I22" s="6">
        <f>IF(OR(G22="",H22=""),"",ROUND(G22*H22,1))</f>
      </c>
      <c r="J22" s="7"/>
    </row>
    <row r="23" ht="20" customHeight="1" spans="1:10" x14ac:dyDescent="0.25">
      <c r="A23" s="6">
        <v>18</v>
      </c>
      <c r="B23" s="3"/>
      <c r="C23" s="3"/>
      <c r="D23" s="6"/>
      <c r="E23" s="6"/>
      <c r="F23" s="6"/>
      <c r="G23" s="6">
        <f>IF(D23="","",ROUND(D23*E23*IF(F23="",1,F23),2))</f>
      </c>
      <c r="H23" s="6">
        <f>IF(C23="","",IFERROR(VLOOKUP(C23,$B$29:$C$34,2,FALSE),""))</f>
      </c>
      <c r="I23" s="6">
        <f>IF(OR(G23="",H23=""),"",ROUND(G23*H23,1))</f>
      </c>
      <c r="J23" s="7"/>
    </row>
    <row r="24" ht="20" customHeight="1" spans="1:10" x14ac:dyDescent="0.25">
      <c r="A24" s="6">
        <v>19</v>
      </c>
      <c r="B24" s="3"/>
      <c r="C24" s="3"/>
      <c r="D24" s="6"/>
      <c r="E24" s="6"/>
      <c r="F24" s="6"/>
      <c r="G24" s="6">
        <f>IF(D24="","",ROUND(D24*E24*IF(F24="",1,F24),2))</f>
      </c>
      <c r="H24" s="6">
        <f>IF(C24="","",IFERROR(VLOOKUP(C24,$B$29:$C$34,2,FALSE),""))</f>
      </c>
      <c r="I24" s="6">
        <f>IF(OR(G24="",H24=""),"",ROUND(G24*H24,1))</f>
      </c>
      <c r="J24" s="7"/>
    </row>
    <row r="25" ht="20" customHeight="1" spans="1:10" x14ac:dyDescent="0.25">
      <c r="A25" s="6">
        <v>20</v>
      </c>
      <c r="B25" s="3"/>
      <c r="C25" s="3"/>
      <c r="D25" s="6"/>
      <c r="E25" s="6"/>
      <c r="F25" s="6"/>
      <c r="G25" s="6">
        <f>IF(D25="","",ROUND(D25*E25*IF(F25="",1,F25),2))</f>
      </c>
      <c r="H25" s="6">
        <f>IF(C25="","",IFERROR(VLOOKUP(C25,$B$29:$C$34,2,FALSE),""))</f>
      </c>
      <c r="I25" s="6">
        <f>IF(OR(G25="",H25=""),"",ROUND(G25*H25,1))</f>
      </c>
      <c r="J25" s="7"/>
    </row>
    <row r="26" ht="20" customHeight="1" x14ac:dyDescent="0.25"/>
    <row r="27" ht="20" customHeight="1" spans="1:10" x14ac:dyDescent="0.25">
      <c r="A27" s="8" t="s">
        <v>16</v>
      </c>
      <c r="B27" s="8"/>
      <c r="C27" s="8"/>
      <c r="D27" s="8"/>
      <c r="E27" s="8"/>
      <c r="F27" s="8"/>
      <c r="G27" s="8"/>
      <c r="H27" s="8"/>
      <c r="I27" s="8"/>
      <c r="J27" s="8"/>
    </row>
    <row r="28" ht="20" customHeight="1" spans="2:10" x14ac:dyDescent="0.25">
      <c r="B28" s="5" t="s">
        <v>8</v>
      </c>
      <c r="C28" s="5" t="s">
        <v>13</v>
      </c>
      <c r="D28" s="5" t="s">
        <v>14</v>
      </c>
      <c r="E28" s="5" t="s">
        <v>17</v>
      </c>
      <c r="F28" s="5" t="s">
        <v>18</v>
      </c>
      <c r="G28" s="5" t="s">
        <v>19</v>
      </c>
      <c r="H28" s="5" t="s">
        <v>15</v>
      </c>
      <c r="I28" s="5"/>
      <c r="J28" s="5"/>
    </row>
    <row r="29" ht="20" customHeight="1" spans="2:10" x14ac:dyDescent="0.25">
      <c r="B29" s="2" t="s">
        <v>20</v>
      </c>
      <c r="C29" s="6">
        <v>0.56</v>
      </c>
      <c r="D29" s="6">
        <f>SUMIF($C$6:$C$25,B29,$I$6:$I$25)</f>
        <v>0</v>
      </c>
      <c r="E29" s="6"/>
      <c r="F29" s="6">
        <f>ROUND(D29*(1+E29/100),1)</f>
        <v>0</v>
      </c>
      <c r="G29" s="6">
        <f>ROUND(F29/1000,3)</f>
        <v>0</v>
      </c>
      <c r="H29" s="7"/>
      <c r="I29" s="7"/>
      <c r="J29" s="7"/>
    </row>
    <row r="30" ht="20" customHeight="1" spans="2:10" x14ac:dyDescent="0.25">
      <c r="B30" s="2" t="s">
        <v>21</v>
      </c>
      <c r="C30" s="6">
        <v>0.995</v>
      </c>
      <c r="D30" s="6">
        <f>SUMIF($C$6:$C$25,B30,$I$6:$I$25)</f>
        <v>0</v>
      </c>
      <c r="E30" s="6"/>
      <c r="F30" s="6">
        <f>ROUND(D30*(1+E30/100),1)</f>
        <v>0</v>
      </c>
      <c r="G30" s="6">
        <f>ROUND(F30/1000,3)</f>
        <v>0</v>
      </c>
      <c r="H30" s="7"/>
      <c r="I30" s="7"/>
      <c r="J30" s="7"/>
    </row>
    <row r="31" ht="20" customHeight="1" spans="2:10" x14ac:dyDescent="0.25">
      <c r="B31" s="2" t="s">
        <v>22</v>
      </c>
      <c r="C31" s="6">
        <v>1.56</v>
      </c>
      <c r="D31" s="6">
        <f>SUMIF($C$6:$C$25,B31,$I$6:$I$25)</f>
        <v>0</v>
      </c>
      <c r="E31" s="6"/>
      <c r="F31" s="6">
        <f>ROUND(D31*(1+E31/100),1)</f>
        <v>0</v>
      </c>
      <c r="G31" s="6">
        <f>ROUND(F31/1000,3)</f>
        <v>0</v>
      </c>
      <c r="H31" s="7"/>
      <c r="I31" s="7"/>
      <c r="J31" s="7"/>
    </row>
    <row r="32" ht="20" customHeight="1" spans="2:10" x14ac:dyDescent="0.25">
      <c r="B32" s="2" t="s">
        <v>23</v>
      </c>
      <c r="C32" s="6">
        <v>2.25</v>
      </c>
      <c r="D32" s="6">
        <f>SUMIF($C$6:$C$25,B32,$I$6:$I$25)</f>
        <v>0</v>
      </c>
      <c r="E32" s="6"/>
      <c r="F32" s="6">
        <f>ROUND(D32*(1+E32/100),1)</f>
        <v>0</v>
      </c>
      <c r="G32" s="6">
        <f>ROUND(F32/1000,3)</f>
        <v>0</v>
      </c>
      <c r="H32" s="7"/>
      <c r="I32" s="7"/>
      <c r="J32" s="7"/>
    </row>
    <row r="33" ht="20" customHeight="1" spans="2:10" x14ac:dyDescent="0.25">
      <c r="B33" s="2" t="s">
        <v>24</v>
      </c>
      <c r="C33" s="6">
        <v>3.04</v>
      </c>
      <c r="D33" s="6">
        <f>SUMIF($C$6:$C$25,B33,$I$6:$I$25)</f>
        <v>0</v>
      </c>
      <c r="E33" s="6"/>
      <c r="F33" s="6">
        <f>ROUND(D33*(1+E33/100),1)</f>
        <v>0</v>
      </c>
      <c r="G33" s="6">
        <f>ROUND(F33/1000,3)</f>
        <v>0</v>
      </c>
      <c r="H33" s="7"/>
      <c r="I33" s="7"/>
      <c r="J33" s="7"/>
    </row>
    <row r="34" ht="20" customHeight="1" spans="2:10" x14ac:dyDescent="0.25">
      <c r="B34" s="2" t="s">
        <v>25</v>
      </c>
      <c r="C34" s="6">
        <v>3.98</v>
      </c>
      <c r="D34" s="6">
        <f>SUMIF($C$6:$C$25,B34,$I$6:$I$25)</f>
        <v>0</v>
      </c>
      <c r="E34" s="6"/>
      <c r="F34" s="6">
        <f>ROUND(D34*(1+E34/100),1)</f>
        <v>0</v>
      </c>
      <c r="G34" s="6">
        <f>ROUND(F34/1000,3)</f>
        <v>0</v>
      </c>
      <c r="H34" s="7"/>
      <c r="I34" s="7"/>
      <c r="J34" s="7"/>
    </row>
    <row r="35" ht="20" customHeight="1" spans="2:10" x14ac:dyDescent="0.25">
      <c r="B35" s="2" t="s">
        <v>26</v>
      </c>
      <c r="C35" s="7"/>
      <c r="D35" s="6">
        <f>SUM(D29:D34)</f>
        <v>0</v>
      </c>
      <c r="E35" s="7"/>
      <c r="F35" s="6">
        <f>SUM(F29:F34)</f>
        <v>0</v>
      </c>
      <c r="G35" s="6">
        <f>SUM(G29:G34)</f>
        <v>0</v>
      </c>
      <c r="H35" s="7"/>
      <c r="I35" s="7"/>
      <c r="J35" s="7"/>
    </row>
    <row r="36" ht="20" customHeight="1" spans="1:10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  <c r="J36" s="4"/>
    </row>
  </sheetData>
  <mergeCells count="16">
    <mergeCell ref="A1:J1"/>
    <mergeCell ref="B2:E2"/>
    <mergeCell ref="G2:J2"/>
    <mergeCell ref="B3:E3"/>
    <mergeCell ref="G3:J3"/>
    <mergeCell ref="A4:J4"/>
    <mergeCell ref="A27:J27"/>
    <mergeCell ref="H28:J28"/>
    <mergeCell ref="H29:J29"/>
    <mergeCell ref="H30:J30"/>
    <mergeCell ref="H31:J31"/>
    <mergeCell ref="H32:J32"/>
    <mergeCell ref="H33:J33"/>
    <mergeCell ref="H34:J34"/>
    <mergeCell ref="H35:J35"/>
    <mergeCell ref="A36:J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2" customWidth="1"/>
    <col min="3" max="3" width="7" customWidth="1"/>
    <col min="4" max="4" width="11" customWidth="1"/>
    <col min="5" max="6" width="7" customWidth="1"/>
    <col min="7" max="7" width="11" customWidth="1"/>
    <col min="8" max="8" width="12" customWidth="1"/>
    <col min="9" max="9" width="11" customWidth="1"/>
    <col min="10" max="10" width="14" customWidth="1"/>
  </cols>
  <sheetData>
    <row r="1" ht="28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 x14ac:dyDescent="0.25">
      <c r="A2" s="2" t="s">
        <v>1</v>
      </c>
      <c r="B2" s="3" t="s">
        <v>28</v>
      </c>
      <c r="C2" s="3"/>
      <c r="D2" s="3"/>
      <c r="E2" s="3"/>
      <c r="F2" s="2" t="s">
        <v>2</v>
      </c>
      <c r="G2" s="3" t="s">
        <v>29</v>
      </c>
      <c r="H2" s="3"/>
      <c r="I2" s="3"/>
      <c r="J2" s="3"/>
    </row>
    <row r="3" ht="20" customHeight="1" spans="1:10" x14ac:dyDescent="0.25">
      <c r="A3" s="2" t="s">
        <v>3</v>
      </c>
      <c r="B3" s="3" t="s">
        <v>30</v>
      </c>
      <c r="C3" s="3"/>
      <c r="D3" s="3"/>
      <c r="E3" s="3"/>
      <c r="F3" s="2" t="s">
        <v>4</v>
      </c>
      <c r="G3" s="3" t="s">
        <v>31</v>
      </c>
      <c r="H3" s="3"/>
      <c r="I3" s="3"/>
      <c r="J3" s="3"/>
    </row>
    <row r="4" ht="20" customHeight="1" spans="1:10" x14ac:dyDescent="0.25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</row>
    <row r="5" ht="20" customHeight="1" spans="1:10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ht="20" customHeight="1" spans="1:10" x14ac:dyDescent="0.25">
      <c r="A6" s="6">
        <v>1</v>
      </c>
      <c r="B6" s="3" t="s">
        <v>32</v>
      </c>
      <c r="C6" s="3" t="s">
        <v>23</v>
      </c>
      <c r="D6" s="6">
        <v>6.2</v>
      </c>
      <c r="E6" s="6">
        <v>4</v>
      </c>
      <c r="F6" s="6">
        <v>3</v>
      </c>
      <c r="G6" s="6">
        <f>IF(D6="","",ROUND(D6*E6*IF(F6="",1,F6),2))</f>
        <v>74.4</v>
      </c>
      <c r="H6" s="6">
        <f>IF(C6="","",IFERROR(VLOOKUP(C6,$B$29:$C$34,2,FALSE),""))</f>
        <v>2.25</v>
      </c>
      <c r="I6" s="6">
        <f>IF(OR(G6="",H6=""),"",ROUND(G6*H6,1))</f>
        <v>167.4</v>
      </c>
      <c r="J6" s="7"/>
    </row>
    <row r="7" ht="20" customHeight="1" spans="1:10" x14ac:dyDescent="0.25">
      <c r="A7" s="6">
        <v>2</v>
      </c>
      <c r="B7" s="3" t="s">
        <v>33</v>
      </c>
      <c r="C7" s="3" t="s">
        <v>23</v>
      </c>
      <c r="D7" s="6">
        <v>6.2</v>
      </c>
      <c r="E7" s="6">
        <v>4</v>
      </c>
      <c r="F7" s="6">
        <v>3</v>
      </c>
      <c r="G7" s="6">
        <f>IF(D7="","",ROUND(D7*E7*IF(F7="",1,F7),2))</f>
        <v>74.4</v>
      </c>
      <c r="H7" s="6">
        <f>IF(C7="","",IFERROR(VLOOKUP(C7,$B$29:$C$34,2,FALSE),""))</f>
        <v>2.25</v>
      </c>
      <c r="I7" s="6">
        <f>IF(OR(G7="",H7=""),"",ROUND(G7*H7,1))</f>
        <v>167.4</v>
      </c>
      <c r="J7" s="7"/>
    </row>
    <row r="8" ht="20" customHeight="1" spans="1:10" x14ac:dyDescent="0.25">
      <c r="A8" s="6">
        <v>3</v>
      </c>
      <c r="B8" s="3" t="s">
        <v>34</v>
      </c>
      <c r="C8" s="3" t="s">
        <v>20</v>
      </c>
      <c r="D8" s="6">
        <v>1.9</v>
      </c>
      <c r="E8" s="6">
        <v>31</v>
      </c>
      <c r="F8" s="6">
        <v>3</v>
      </c>
      <c r="G8" s="6">
        <f>IF(D8="","",ROUND(D8*E8*IF(F8="",1,F8),2))</f>
        <v>176.7</v>
      </c>
      <c r="H8" s="6">
        <f>IF(C8="","",IFERROR(VLOOKUP(C8,$B$29:$C$34,2,FALSE),""))</f>
        <v>0.56</v>
      </c>
      <c r="I8" s="6">
        <f>IF(OR(G8="",H8=""),"",ROUND(G8*H8,1))</f>
        <v>99</v>
      </c>
      <c r="J8" s="7"/>
    </row>
    <row r="9" ht="20" customHeight="1" spans="1:10" x14ac:dyDescent="0.25">
      <c r="A9" s="6">
        <v>4</v>
      </c>
      <c r="B9" s="3" t="s">
        <v>35</v>
      </c>
      <c r="C9" s="3" t="s">
        <v>21</v>
      </c>
      <c r="D9" s="6">
        <v>2.2</v>
      </c>
      <c r="E9" s="6">
        <v>12</v>
      </c>
      <c r="F9" s="6">
        <v>4</v>
      </c>
      <c r="G9" s="6">
        <f>IF(D9="","",ROUND(D9*E9*IF(F9="",1,F9),2))</f>
        <v>105.6</v>
      </c>
      <c r="H9" s="6">
        <f>IF(C9="","",IFERROR(VLOOKUP(C9,$B$29:$C$34,2,FALSE),""))</f>
        <v>0.995</v>
      </c>
      <c r="I9" s="6">
        <f>IF(OR(G9="",H9=""),"",ROUND(G9*H9,1))</f>
        <v>105.1</v>
      </c>
      <c r="J9" s="7"/>
    </row>
    <row r="10" ht="20" customHeight="1" spans="1:10" x14ac:dyDescent="0.25">
      <c r="A10" s="6">
        <v>5</v>
      </c>
      <c r="B10" s="3" t="s">
        <v>36</v>
      </c>
      <c r="C10" s="3" t="s">
        <v>20</v>
      </c>
      <c r="D10" s="6">
        <v>5.8</v>
      </c>
      <c r="E10" s="6">
        <v>25</v>
      </c>
      <c r="F10" s="6">
        <v>2</v>
      </c>
      <c r="G10" s="6">
        <f>IF(D10="","",ROUND(D10*E10*IF(F10="",1,F10),2))</f>
        <v>290</v>
      </c>
      <c r="H10" s="6">
        <f>IF(C10="","",IFERROR(VLOOKUP(C10,$B$29:$C$34,2,FALSE),""))</f>
        <v>0.56</v>
      </c>
      <c r="I10" s="6">
        <f>IF(OR(G10="",H10=""),"",ROUND(G10*H10,1))</f>
        <v>162.4</v>
      </c>
      <c r="J10" s="7"/>
    </row>
    <row r="11" ht="20" customHeight="1" spans="1:10" x14ac:dyDescent="0.25">
      <c r="A11" s="6">
        <v>6</v>
      </c>
      <c r="B11" s="3" t="s">
        <v>37</v>
      </c>
      <c r="C11" s="3" t="s">
        <v>22</v>
      </c>
      <c r="D11" s="6">
        <v>3.5</v>
      </c>
      <c r="E11" s="6">
        <v>8</v>
      </c>
      <c r="F11" s="6">
        <v>4</v>
      </c>
      <c r="G11" s="6">
        <f>IF(D11="","",ROUND(D11*E11*IF(F11="",1,F11),2))</f>
        <v>112</v>
      </c>
      <c r="H11" s="6">
        <f>IF(C11="","",IFERROR(VLOOKUP(C11,$B$29:$C$34,2,FALSE),""))</f>
        <v>1.56</v>
      </c>
      <c r="I11" s="6">
        <f>IF(OR(G11="",H11=""),"",ROUND(G11*H11,1))</f>
        <v>174.7</v>
      </c>
      <c r="J11" s="7"/>
    </row>
    <row r="12" ht="20" customHeight="1" spans="1:10" x14ac:dyDescent="0.25">
      <c r="A12" s="6">
        <v>7</v>
      </c>
      <c r="B12" s="3"/>
      <c r="C12" s="3"/>
      <c r="D12" s="6"/>
      <c r="E12" s="6"/>
      <c r="F12" s="6"/>
      <c r="G12" s="6">
        <f>IF(D12="","",ROUND(D12*E12*IF(F12="",1,F12),2))</f>
      </c>
      <c r="H12" s="6">
        <f>IF(C12="","",IFERROR(VLOOKUP(C12,$B$29:$C$34,2,FALSE),""))</f>
      </c>
      <c r="I12" s="6">
        <f>IF(OR(G12="",H12=""),"",ROUND(G12*H12,1))</f>
      </c>
      <c r="J12" s="7"/>
    </row>
    <row r="13" ht="20" customHeight="1" spans="1:10" x14ac:dyDescent="0.25">
      <c r="A13" s="6">
        <v>8</v>
      </c>
      <c r="B13" s="3"/>
      <c r="C13" s="3"/>
      <c r="D13" s="6"/>
      <c r="E13" s="6"/>
      <c r="F13" s="6"/>
      <c r="G13" s="6">
        <f>IF(D13="","",ROUND(D13*E13*IF(F13="",1,F13),2))</f>
      </c>
      <c r="H13" s="6">
        <f>IF(C13="","",IFERROR(VLOOKUP(C13,$B$29:$C$34,2,FALSE),""))</f>
      </c>
      <c r="I13" s="6">
        <f>IF(OR(G13="",H13=""),"",ROUND(G13*H13,1))</f>
      </c>
      <c r="J13" s="7"/>
    </row>
    <row r="14" ht="20" customHeight="1" spans="1:10" x14ac:dyDescent="0.25">
      <c r="A14" s="6">
        <v>9</v>
      </c>
      <c r="B14" s="3"/>
      <c r="C14" s="3"/>
      <c r="D14" s="6"/>
      <c r="E14" s="6"/>
      <c r="F14" s="6"/>
      <c r="G14" s="6">
        <f>IF(D14="","",ROUND(D14*E14*IF(F14="",1,F14),2))</f>
      </c>
      <c r="H14" s="6">
        <f>IF(C14="","",IFERROR(VLOOKUP(C14,$B$29:$C$34,2,FALSE),""))</f>
      </c>
      <c r="I14" s="6">
        <f>IF(OR(G14="",H14=""),"",ROUND(G14*H14,1))</f>
      </c>
      <c r="J14" s="7"/>
    </row>
    <row r="15" ht="20" customHeight="1" spans="1:10" x14ac:dyDescent="0.25">
      <c r="A15" s="6">
        <v>10</v>
      </c>
      <c r="B15" s="3"/>
      <c r="C15" s="3"/>
      <c r="D15" s="6"/>
      <c r="E15" s="6"/>
      <c r="F15" s="6"/>
      <c r="G15" s="6">
        <f>IF(D15="","",ROUND(D15*E15*IF(F15="",1,F15),2))</f>
      </c>
      <c r="H15" s="6">
        <f>IF(C15="","",IFERROR(VLOOKUP(C15,$B$29:$C$34,2,FALSE),""))</f>
      </c>
      <c r="I15" s="6">
        <f>IF(OR(G15="",H15=""),"",ROUND(G15*H15,1))</f>
      </c>
      <c r="J15" s="7"/>
    </row>
    <row r="16" ht="20" customHeight="1" spans="1:10" x14ac:dyDescent="0.25">
      <c r="A16" s="6">
        <v>11</v>
      </c>
      <c r="B16" s="3"/>
      <c r="C16" s="3"/>
      <c r="D16" s="6"/>
      <c r="E16" s="6"/>
      <c r="F16" s="6"/>
      <c r="G16" s="6">
        <f>IF(D16="","",ROUND(D16*E16*IF(F16="",1,F16),2))</f>
      </c>
      <c r="H16" s="6">
        <f>IF(C16="","",IFERROR(VLOOKUP(C16,$B$29:$C$34,2,FALSE),""))</f>
      </c>
      <c r="I16" s="6">
        <f>IF(OR(G16="",H16=""),"",ROUND(G16*H16,1))</f>
      </c>
      <c r="J16" s="7"/>
    </row>
    <row r="17" ht="20" customHeight="1" spans="1:10" x14ac:dyDescent="0.25">
      <c r="A17" s="6">
        <v>12</v>
      </c>
      <c r="B17" s="3"/>
      <c r="C17" s="3"/>
      <c r="D17" s="6"/>
      <c r="E17" s="6"/>
      <c r="F17" s="6"/>
      <c r="G17" s="6">
        <f>IF(D17="","",ROUND(D17*E17*IF(F17="",1,F17),2))</f>
      </c>
      <c r="H17" s="6">
        <f>IF(C17="","",IFERROR(VLOOKUP(C17,$B$29:$C$34,2,FALSE),""))</f>
      </c>
      <c r="I17" s="6">
        <f>IF(OR(G17="",H17=""),"",ROUND(G17*H17,1))</f>
      </c>
      <c r="J17" s="7"/>
    </row>
    <row r="18" ht="20" customHeight="1" spans="1:10" x14ac:dyDescent="0.25">
      <c r="A18" s="6">
        <v>13</v>
      </c>
      <c r="B18" s="3"/>
      <c r="C18" s="3"/>
      <c r="D18" s="6"/>
      <c r="E18" s="6"/>
      <c r="F18" s="6"/>
      <c r="G18" s="6">
        <f>IF(D18="","",ROUND(D18*E18*IF(F18="",1,F18),2))</f>
      </c>
      <c r="H18" s="6">
        <f>IF(C18="","",IFERROR(VLOOKUP(C18,$B$29:$C$34,2,FALSE),""))</f>
      </c>
      <c r="I18" s="6">
        <f>IF(OR(G18="",H18=""),"",ROUND(G18*H18,1))</f>
      </c>
      <c r="J18" s="7"/>
    </row>
    <row r="19" ht="20" customHeight="1" spans="1:10" x14ac:dyDescent="0.25">
      <c r="A19" s="6">
        <v>14</v>
      </c>
      <c r="B19" s="3"/>
      <c r="C19" s="3"/>
      <c r="D19" s="6"/>
      <c r="E19" s="6"/>
      <c r="F19" s="6"/>
      <c r="G19" s="6">
        <f>IF(D19="","",ROUND(D19*E19*IF(F19="",1,F19),2))</f>
      </c>
      <c r="H19" s="6">
        <f>IF(C19="","",IFERROR(VLOOKUP(C19,$B$29:$C$34,2,FALSE),""))</f>
      </c>
      <c r="I19" s="6">
        <f>IF(OR(G19="",H19=""),"",ROUND(G19*H19,1))</f>
      </c>
      <c r="J19" s="7"/>
    </row>
    <row r="20" ht="20" customHeight="1" spans="1:10" x14ac:dyDescent="0.25">
      <c r="A20" s="6">
        <v>15</v>
      </c>
      <c r="B20" s="3"/>
      <c r="C20" s="3"/>
      <c r="D20" s="6"/>
      <c r="E20" s="6"/>
      <c r="F20" s="6"/>
      <c r="G20" s="6">
        <f>IF(D20="","",ROUND(D20*E20*IF(F20="",1,F20),2))</f>
      </c>
      <c r="H20" s="6">
        <f>IF(C20="","",IFERROR(VLOOKUP(C20,$B$29:$C$34,2,FALSE),""))</f>
      </c>
      <c r="I20" s="6">
        <f>IF(OR(G20="",H20=""),"",ROUND(G20*H20,1))</f>
      </c>
      <c r="J20" s="7"/>
    </row>
    <row r="21" ht="20" customHeight="1" spans="1:10" x14ac:dyDescent="0.25">
      <c r="A21" s="6">
        <v>16</v>
      </c>
      <c r="B21" s="3"/>
      <c r="C21" s="3"/>
      <c r="D21" s="6"/>
      <c r="E21" s="6"/>
      <c r="F21" s="6"/>
      <c r="G21" s="6">
        <f>IF(D21="","",ROUND(D21*E21*IF(F21="",1,F21),2))</f>
      </c>
      <c r="H21" s="6">
        <f>IF(C21="","",IFERROR(VLOOKUP(C21,$B$29:$C$34,2,FALSE),""))</f>
      </c>
      <c r="I21" s="6">
        <f>IF(OR(G21="",H21=""),"",ROUND(G21*H21,1))</f>
      </c>
      <c r="J21" s="7"/>
    </row>
    <row r="22" ht="20" customHeight="1" spans="1:10" x14ac:dyDescent="0.25">
      <c r="A22" s="6">
        <v>17</v>
      </c>
      <c r="B22" s="3"/>
      <c r="C22" s="3"/>
      <c r="D22" s="6"/>
      <c r="E22" s="6"/>
      <c r="F22" s="6"/>
      <c r="G22" s="6">
        <f>IF(D22="","",ROUND(D22*E22*IF(F22="",1,F22),2))</f>
      </c>
      <c r="H22" s="6">
        <f>IF(C22="","",IFERROR(VLOOKUP(C22,$B$29:$C$34,2,FALSE),""))</f>
      </c>
      <c r="I22" s="6">
        <f>IF(OR(G22="",H22=""),"",ROUND(G22*H22,1))</f>
      </c>
      <c r="J22" s="7"/>
    </row>
    <row r="23" ht="20" customHeight="1" spans="1:10" x14ac:dyDescent="0.25">
      <c r="A23" s="6">
        <v>18</v>
      </c>
      <c r="B23" s="3"/>
      <c r="C23" s="3"/>
      <c r="D23" s="6"/>
      <c r="E23" s="6"/>
      <c r="F23" s="6"/>
      <c r="G23" s="6">
        <f>IF(D23="","",ROUND(D23*E23*IF(F23="",1,F23),2))</f>
      </c>
      <c r="H23" s="6">
        <f>IF(C23="","",IFERROR(VLOOKUP(C23,$B$29:$C$34,2,FALSE),""))</f>
      </c>
      <c r="I23" s="6">
        <f>IF(OR(G23="",H23=""),"",ROUND(G23*H23,1))</f>
      </c>
      <c r="J23" s="7"/>
    </row>
    <row r="24" ht="20" customHeight="1" spans="1:10" x14ac:dyDescent="0.25">
      <c r="A24" s="6">
        <v>19</v>
      </c>
      <c r="B24" s="3"/>
      <c r="C24" s="3"/>
      <c r="D24" s="6"/>
      <c r="E24" s="6"/>
      <c r="F24" s="6"/>
      <c r="G24" s="6">
        <f>IF(D24="","",ROUND(D24*E24*IF(F24="",1,F24),2))</f>
      </c>
      <c r="H24" s="6">
        <f>IF(C24="","",IFERROR(VLOOKUP(C24,$B$29:$C$34,2,FALSE),""))</f>
      </c>
      <c r="I24" s="6">
        <f>IF(OR(G24="",H24=""),"",ROUND(G24*H24,1))</f>
      </c>
      <c r="J24" s="7"/>
    </row>
    <row r="25" ht="20" customHeight="1" spans="1:10" x14ac:dyDescent="0.25">
      <c r="A25" s="6">
        <v>20</v>
      </c>
      <c r="B25" s="3"/>
      <c r="C25" s="3"/>
      <c r="D25" s="6"/>
      <c r="E25" s="6"/>
      <c r="F25" s="6"/>
      <c r="G25" s="6">
        <f>IF(D25="","",ROUND(D25*E25*IF(F25="",1,F25),2))</f>
      </c>
      <c r="H25" s="6">
        <f>IF(C25="","",IFERROR(VLOOKUP(C25,$B$29:$C$34,2,FALSE),""))</f>
      </c>
      <c r="I25" s="6">
        <f>IF(OR(G25="",H25=""),"",ROUND(G25*H25,1))</f>
      </c>
      <c r="J25" s="7"/>
    </row>
    <row r="26" ht="20" customHeight="1" x14ac:dyDescent="0.25"/>
    <row r="27" ht="20" customHeight="1" spans="1:10" x14ac:dyDescent="0.25">
      <c r="A27" s="8" t="s">
        <v>16</v>
      </c>
      <c r="B27" s="8"/>
      <c r="C27" s="8"/>
      <c r="D27" s="8"/>
      <c r="E27" s="8"/>
      <c r="F27" s="8"/>
      <c r="G27" s="8"/>
      <c r="H27" s="8"/>
      <c r="I27" s="8"/>
      <c r="J27" s="8"/>
    </row>
    <row r="28" ht="20" customHeight="1" spans="2:10" x14ac:dyDescent="0.25">
      <c r="B28" s="5" t="s">
        <v>8</v>
      </c>
      <c r="C28" s="5" t="s">
        <v>13</v>
      </c>
      <c r="D28" s="5" t="s">
        <v>14</v>
      </c>
      <c r="E28" s="5" t="s">
        <v>17</v>
      </c>
      <c r="F28" s="5" t="s">
        <v>18</v>
      </c>
      <c r="G28" s="5" t="s">
        <v>19</v>
      </c>
      <c r="H28" s="5" t="s">
        <v>15</v>
      </c>
      <c r="I28" s="5"/>
      <c r="J28" s="5"/>
    </row>
    <row r="29" ht="20" customHeight="1" spans="2:10" x14ac:dyDescent="0.25">
      <c r="B29" s="2" t="s">
        <v>20</v>
      </c>
      <c r="C29" s="6">
        <v>0.56</v>
      </c>
      <c r="D29" s="6">
        <f>SUMIF($C$6:$C$25,B29,$I$6:$I$25)</f>
        <v>261.4</v>
      </c>
      <c r="E29" s="6">
        <v>3</v>
      </c>
      <c r="F29" s="6">
        <f>ROUND(D29*(1+E29/100),1)</f>
        <v>269.2</v>
      </c>
      <c r="G29" s="6">
        <f>ROUND(F29/1000,3)</f>
        <v>0.269</v>
      </c>
      <c r="H29" s="7" t="s">
        <v>38</v>
      </c>
      <c r="I29" s="7"/>
      <c r="J29" s="7"/>
    </row>
    <row r="30" ht="20" customHeight="1" spans="2:10" x14ac:dyDescent="0.25">
      <c r="B30" s="2" t="s">
        <v>21</v>
      </c>
      <c r="C30" s="6">
        <v>0.995</v>
      </c>
      <c r="D30" s="6">
        <f>SUMIF($C$6:$C$25,B30,$I$6:$I$25)</f>
        <v>105.1</v>
      </c>
      <c r="E30" s="6">
        <v>3</v>
      </c>
      <c r="F30" s="6">
        <f>ROUND(D30*(1+E30/100),1)</f>
        <v>108.3</v>
      </c>
      <c r="G30" s="6">
        <f>ROUND(F30/1000,3)</f>
        <v>0.108</v>
      </c>
      <c r="H30" s="7" t="s">
        <v>38</v>
      </c>
      <c r="I30" s="7"/>
      <c r="J30" s="7"/>
    </row>
    <row r="31" ht="20" customHeight="1" spans="2:10" x14ac:dyDescent="0.25">
      <c r="B31" s="2" t="s">
        <v>22</v>
      </c>
      <c r="C31" s="6">
        <v>1.56</v>
      </c>
      <c r="D31" s="6">
        <f>SUMIF($C$6:$C$25,B31,$I$6:$I$25)</f>
        <v>174.7</v>
      </c>
      <c r="E31" s="6">
        <v>3</v>
      </c>
      <c r="F31" s="6">
        <f>ROUND(D31*(1+E31/100),1)</f>
        <v>179.9</v>
      </c>
      <c r="G31" s="6">
        <f>ROUND(F31/1000,3)</f>
        <v>0.18</v>
      </c>
      <c r="H31" s="7" t="s">
        <v>38</v>
      </c>
      <c r="I31" s="7"/>
      <c r="J31" s="7"/>
    </row>
    <row r="32" ht="20" customHeight="1" spans="2:10" x14ac:dyDescent="0.25">
      <c r="B32" s="2" t="s">
        <v>23</v>
      </c>
      <c r="C32" s="6">
        <v>2.25</v>
      </c>
      <c r="D32" s="6">
        <f>SUMIF($C$6:$C$25,B32,$I$6:$I$25)</f>
        <v>334.8</v>
      </c>
      <c r="E32" s="6">
        <v>3</v>
      </c>
      <c r="F32" s="6">
        <f>ROUND(D32*(1+E32/100),1)</f>
        <v>344.8</v>
      </c>
      <c r="G32" s="6">
        <f>ROUND(F32/1000,3)</f>
        <v>0.345</v>
      </c>
      <c r="H32" s="7" t="s">
        <v>38</v>
      </c>
      <c r="I32" s="7"/>
      <c r="J32" s="7"/>
    </row>
    <row r="33" ht="20" customHeight="1" spans="2:10" x14ac:dyDescent="0.25">
      <c r="B33" s="2" t="s">
        <v>24</v>
      </c>
      <c r="C33" s="6">
        <v>3.04</v>
      </c>
      <c r="D33" s="6">
        <f>SUMIF($C$6:$C$25,B33,$I$6:$I$25)</f>
        <v>0</v>
      </c>
      <c r="E33" s="6">
        <v>3</v>
      </c>
      <c r="F33" s="6">
        <f>ROUND(D33*(1+E33/100),1)</f>
        <v>0</v>
      </c>
      <c r="G33" s="6">
        <f>ROUND(F33/1000,3)</f>
        <v>0</v>
      </c>
      <c r="H33" s="7" t="s">
        <v>38</v>
      </c>
      <c r="I33" s="7"/>
      <c r="J33" s="7"/>
    </row>
    <row r="34" ht="20" customHeight="1" spans="2:10" x14ac:dyDescent="0.25">
      <c r="B34" s="2" t="s">
        <v>25</v>
      </c>
      <c r="C34" s="6">
        <v>3.98</v>
      </c>
      <c r="D34" s="6">
        <f>SUMIF($C$6:$C$25,B34,$I$6:$I$25)</f>
        <v>0</v>
      </c>
      <c r="E34" s="6">
        <v>3</v>
      </c>
      <c r="F34" s="6">
        <f>ROUND(D34*(1+E34/100),1)</f>
        <v>0</v>
      </c>
      <c r="G34" s="6">
        <f>ROUND(F34/1000,3)</f>
        <v>0</v>
      </c>
      <c r="H34" s="7" t="s">
        <v>38</v>
      </c>
      <c r="I34" s="7"/>
      <c r="J34" s="7"/>
    </row>
    <row r="35" ht="20" customHeight="1" spans="2:10" x14ac:dyDescent="0.25">
      <c r="B35" s="2" t="s">
        <v>26</v>
      </c>
      <c r="C35" s="7"/>
      <c r="D35" s="6">
        <f>SUM(D29:D34)</f>
        <v>876</v>
      </c>
      <c r="E35" s="7"/>
      <c r="F35" s="6">
        <f>SUM(F29:F34)</f>
        <v>902.2</v>
      </c>
      <c r="G35" s="6">
        <f>SUM(G29:G34)</f>
        <v>0.902</v>
      </c>
      <c r="H35" s="7"/>
      <c r="I35" s="7"/>
      <c r="J35" s="7"/>
    </row>
    <row r="36" ht="20" customHeight="1" spans="1:10" x14ac:dyDescent="0.25">
      <c r="A36" s="4" t="s">
        <v>27</v>
      </c>
      <c r="B36" s="4"/>
      <c r="C36" s="4"/>
      <c r="D36" s="4"/>
      <c r="E36" s="4"/>
      <c r="F36" s="4"/>
      <c r="G36" s="4"/>
      <c r="H36" s="4"/>
      <c r="I36" s="4"/>
      <c r="J36" s="4"/>
    </row>
  </sheetData>
  <mergeCells count="16">
    <mergeCell ref="A1:J1"/>
    <mergeCell ref="B2:E2"/>
    <mergeCell ref="G2:J2"/>
    <mergeCell ref="B3:E3"/>
    <mergeCell ref="G3:J3"/>
    <mergeCell ref="A4:J4"/>
    <mergeCell ref="A27:J27"/>
    <mergeCell ref="H28:J28"/>
    <mergeCell ref="H29:J29"/>
    <mergeCell ref="H30:J30"/>
    <mergeCell ref="H31:J31"/>
    <mergeCell ref="H32:J32"/>
    <mergeCell ref="H33:J33"/>
    <mergeCell ref="H34:J34"/>
    <mergeCell ref="H35:J35"/>
    <mergeCell ref="A36:J36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39</v>
      </c>
      <c r="B2" s="7" t="s">
        <v>40</v>
      </c>
    </row>
    <row r="3" ht="20" customHeight="1" spans="1:2" x14ac:dyDescent="0.25">
      <c r="A3" s="2" t="s">
        <v>41</v>
      </c>
      <c r="B3" s="7" t="s">
        <v>42</v>
      </c>
    </row>
    <row r="4" ht="20" customHeight="1" spans="1:2" x14ac:dyDescent="0.25">
      <c r="A4" s="2" t="s">
        <v>43</v>
      </c>
      <c r="B4" s="7" t="s">
        <v>44</v>
      </c>
    </row>
    <row r="5" ht="20" customHeight="1" spans="1:2" x14ac:dyDescent="0.25">
      <c r="A5" s="2" t="s">
        <v>45</v>
      </c>
      <c r="B5" s="7" t="s">
        <v>46</v>
      </c>
    </row>
    <row r="6" ht="20" customHeight="1" spans="1:2" x14ac:dyDescent="0.25">
      <c r="A6" s="2" t="s">
        <v>47</v>
      </c>
      <c r="B6" s="7" t="s">
        <v>48</v>
      </c>
    </row>
    <row r="7" ht="20" customHeight="1" spans="1:2" x14ac:dyDescent="0.25">
      <c r="A7" s="2" t="s">
        <v>49</v>
      </c>
      <c r="B7" s="7" t="s">
        <v>50</v>
      </c>
    </row>
    <row r="8" ht="20" customHeight="1" spans="1:2" x14ac:dyDescent="0.25">
      <c r="A8" s="2" t="s">
        <v>51</v>
      </c>
      <c r="B8" s="7" t="s">
        <v>29</v>
      </c>
    </row>
    <row r="9" ht="20" customHeight="1" spans="1:2" x14ac:dyDescent="0.25">
      <c r="A9" s="2" t="s">
        <v>52</v>
      </c>
      <c r="B9" s="7" t="s">
        <v>53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